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A OFERTA _2_" sheetId="1" r:id="rId1"/>
    <sheet name="PRZEDMIAR " sheetId="2" r:id="rId2"/>
    <sheet name="ŚLEPY " sheetId="3" r:id="rId3"/>
  </sheets>
  <definedNames/>
  <calcPr fullCalcOnLoad="1"/>
</workbook>
</file>

<file path=xl/sharedStrings.xml><?xml version="1.0" encoding="utf-8"?>
<sst xmlns="http://schemas.openxmlformats.org/spreadsheetml/2006/main" count="4328" uniqueCount="178">
  <si>
    <t xml:space="preserve">TABELARYCZNE ZESTAWIENIE  KOSZTORYSÓW OFERTOWYCH 
REMONTY CHODNIKÓW I PLACE  NA TERENIE GMINY KATY WROCŁAWSKIE </t>
  </si>
  <si>
    <t xml:space="preserve">ZESTAWIENIE    KOSZTORYSÓW </t>
  </si>
  <si>
    <t>WARTOŚĆ ROBÓT(netto)</t>
  </si>
  <si>
    <t xml:space="preserve">KOSZTORYS NR 1 - 
-place do gry </t>
  </si>
  <si>
    <t xml:space="preserve">KOSZTORYS  NR 2  - 
-Rybnica -  chodnik  długości 71,00 m i szerokości s= 1,20 m </t>
  </si>
  <si>
    <t xml:space="preserve">KOSZTORYS   NR 3  
-  Bogdaszowice  -chodnik  dwa odcinki  l=77.00 i 19,00 m i s =1,50 m </t>
  </si>
  <si>
    <t>KOSZTORYS   NR 4  -  Kąty Wr.  ul.. Wolności długość 196,95 m</t>
  </si>
  <si>
    <r>
      <t>R A Z E M   K O S Z T O R Y S Y</t>
    </r>
    <r>
      <rPr>
        <b/>
        <i/>
        <sz val="14"/>
        <rFont val="Calisto MT"/>
        <family val="1"/>
      </rPr>
      <t xml:space="preserve">  ( netto ) </t>
    </r>
  </si>
  <si>
    <t xml:space="preserve">PODATEK  VAT ( 22%) </t>
  </si>
  <si>
    <t xml:space="preserve">R A Z E M   K O S Z T O R Y S Y ( brutto  ) </t>
  </si>
  <si>
    <t xml:space="preserve">Słownie </t>
  </si>
  <si>
    <t xml:space="preserve">PODPIS </t>
  </si>
  <si>
    <t xml:space="preserve">DATA </t>
  </si>
  <si>
    <t xml:space="preserve">PRZEDMIAR  ROBÓT 
opracowany na podstawie przedmiaru robót dla chodnioków i placy na terenie gminy Kąty Wrocławskie </t>
  </si>
  <si>
    <t xml:space="preserve">KOSZTORYS  NR 1  -place  na terenie gminy Katy Wroclawskie  
( zgodnie z zestawieniem w opisie do przedmiaru robót) </t>
  </si>
  <si>
    <t>l.p</t>
  </si>
  <si>
    <t>Podstawa opracowania 
Kod pozycji CPV
Nr specyfikacji technicz.
SST</t>
  </si>
  <si>
    <t>Opis pozycji przedmiarowej</t>
  </si>
  <si>
    <t>Jed.</t>
  </si>
  <si>
    <t>Obmiar</t>
  </si>
  <si>
    <t>Cena
 jedn.</t>
  </si>
  <si>
    <t xml:space="preserve">Wartość robót </t>
  </si>
  <si>
    <t>D-01.01.01   ROBOTY  PRZYGOTOWAWCZE 
Kod CPV-45100000-8</t>
  </si>
  <si>
    <t>Opis techniczny</t>
  </si>
  <si>
    <t xml:space="preserve">Roboty pomiarowe przy  tyczeniu  dróg -tyczeniu </t>
  </si>
  <si>
    <t>ha</t>
  </si>
  <si>
    <t>dugośc l=2,00m, szerokośc s=2,00 m  ilośc - 20 sztuk,
F=(2,00*2,00/10000)*20</t>
  </si>
  <si>
    <t xml:space="preserve">Zdjęcie warstwy urodzajnej  i darniny - do gr 15cm  z wywozem na odl.do 15 km </t>
  </si>
  <si>
    <r>
      <t>m</t>
    </r>
    <r>
      <rPr>
        <vertAlign val="superscript"/>
        <sz val="14"/>
        <rFont val="Arial CE"/>
        <family val="0"/>
      </rPr>
      <t>2</t>
    </r>
  </si>
  <si>
    <r>
      <t>dugośc l=2,50m, szerokośc s=2,50  m  n= 20 szt.
pozostała część do rozplantowania poza obrzeżem (v=1,50 m</t>
    </r>
    <r>
      <rPr>
        <vertAlign val="superscript"/>
        <sz val="12"/>
        <rFont val="Arial CE"/>
        <family val="0"/>
      </rPr>
      <t>3</t>
    </r>
    <r>
      <rPr>
        <sz val="12"/>
        <rFont val="Arial CE"/>
        <family val="0"/>
      </rPr>
      <t>)</t>
    </r>
  </si>
  <si>
    <t>D-04.01.01   PODBUDOWY
Kod CPV-45233000-9</t>
  </si>
  <si>
    <t>Koryto wykonywane  wraz z profilowaniem w miejscu po zdjeciu humusu z wywozem materiału na odl. do 15 km  na gł do 5-10 cm</t>
  </si>
  <si>
    <r>
      <t>m</t>
    </r>
    <r>
      <rPr>
        <vertAlign val="superscript"/>
        <sz val="14"/>
        <rFont val="Arial"/>
        <family val="2"/>
      </rPr>
      <t>2</t>
    </r>
  </si>
  <si>
    <r>
      <t>F=2,0*2,0*20 =80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</si>
  <si>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D-04.04.02   PODBUDOWY
Kod CPV-45233000-9</t>
  </si>
  <si>
    <t xml:space="preserve">Wykonanie podbudowy z kruszywa łamanego - grubość warstwy po zagęszczeniu 15 cm </t>
  </si>
  <si>
    <r>
      <t>Wykonanie podbudowy tłuczniowej z kruszywa stabilizowanego mechanicznie 0/31,50 i gr 15 cm F=80 m</t>
    </r>
    <r>
      <rPr>
        <vertAlign val="superscript"/>
        <sz val="12"/>
        <rFont val="Arial CE"/>
        <family val="0"/>
      </rPr>
      <t>2</t>
    </r>
  </si>
  <si>
    <t>D-05.03.23   NAWIERZCHNIE
Kod CPV-45233000-9</t>
  </si>
  <si>
    <t xml:space="preserve">Nawierzchnia z kostki betonowej  brukowejo gr 6 cm </t>
  </si>
  <si>
    <t xml:space="preserve">Ułożenie nawierzchi z kostki betonowej gr 6 na podsypce cementowo-piaskowej o gr 3 cm   z wypełnieniem spoin  piaskiem </t>
  </si>
  <si>
    <t>D-08.03.01  ELEMENTY  ULIC
Kod CPV-45233000-9</t>
  </si>
  <si>
    <t xml:space="preserve">Obrzeza betonowe 8*30*100 z wykonaniem ław betonowych z betonu B-15 </t>
  </si>
  <si>
    <t>m</t>
  </si>
  <si>
    <t xml:space="preserve">L=(2*2+2*2) *20 =  m </t>
  </si>
  <si>
    <t>D-09.01.01 ZIELEŃ DROGOWA 
Kod CPV=45400000-1</t>
  </si>
  <si>
    <t xml:space="preserve">Rozplantowanie ziemi  i  wykonanie trawnikow siewem dywanowym </t>
  </si>
  <si>
    <r>
      <t>Rozplantowanie ziemi  poza obrzeżem 
V=2,25*4*20 *0,15 =  m</t>
    </r>
    <r>
      <rPr>
        <vertAlign val="superscript"/>
        <sz val="12"/>
        <rFont val="Arial CE"/>
        <family val="0"/>
      </rPr>
      <t>3</t>
    </r>
  </si>
  <si>
    <r>
      <t>m</t>
    </r>
    <r>
      <rPr>
        <vertAlign val="superscript"/>
        <sz val="14"/>
        <rFont val="Arial CE"/>
        <family val="0"/>
      </rPr>
      <t>3</t>
    </r>
  </si>
  <si>
    <t xml:space="preserve">Kosztorys opracowany na podstawie przedmiaru robót </t>
  </si>
  <si>
    <t xml:space="preserve">KOSZTORYS  NR 2  - Rybnica -  chodnik  długości 71,00 m i szerokości s= 1,20 m </t>
  </si>
  <si>
    <t xml:space="preserve">Roboty pomiarowe przy  tyczeniu  dróg -tyczenie chodnika  po dokonaniu robót rozbiórkowych </t>
  </si>
  <si>
    <t>km</t>
  </si>
  <si>
    <t>długość odcinka l= 71,00m</t>
  </si>
  <si>
    <t>D-01.02.04   ROBOTY  PRZYGOTOWAWCZE 
Kod CPV-45100000-8</t>
  </si>
  <si>
    <t>Rozebranie  istniejącej nawierzchni i podbudowy z brukowca w miejscu wjzadów  transport mat. w odl.  do 15 km</t>
  </si>
  <si>
    <r>
      <t>F=3*1,50*4,00 m</t>
    </r>
    <r>
      <rPr>
        <vertAlign val="superscript"/>
        <sz val="12"/>
        <rFont val="Arial"/>
        <family val="2"/>
      </rPr>
      <t>2</t>
    </r>
  </si>
  <si>
    <t xml:space="preserve">Rozebranie istniejącej nawierzchni  asfattobetonowej o gr do 5 cm na podbudowie z bruzobetonu. Pas szerokości 20 cm  w miejscu krawęznika kamiennego .Materiał do wywozu na odl.  do 15 km </t>
  </si>
  <si>
    <t xml:space="preserve">odcinek l = 21,50*0,2  m </t>
  </si>
  <si>
    <t xml:space="preserve">Rozebranie nawierzchni z materriału mineralnego żwir + kruszywo drobne ze zwrotem w miejscu chodnika </t>
  </si>
  <si>
    <r>
      <t>.F=(71,0-21,50)*1,5 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</si>
  <si>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 xml:space="preserve">Wydobycie istniejącego krawęznika kamiennego wraz z ponownym jego wbudowaniem - regulacją -( do ponownego wbudowania z oczyszczeniem  i przycięcie spękań) 
</t>
  </si>
  <si>
    <t xml:space="preserve">L=21,50m  </t>
  </si>
  <si>
    <t>Rozebranie istniejącej podbudowy oraz elementów  nawierzchni z kruszywa naturalnego- niesortu i gruzobetonu  o śred. grubości do 15 cm  z wywozem na odległ do 15 km</t>
  </si>
  <si>
    <t>F=18,80  - po rozbiórce nawierzchni zjazdów z kb</t>
  </si>
  <si>
    <t xml:space="preserve">Koryto wykonywane po zdjęciu warstwy ziemi do gł  10 cm wraz z zagęszczeniem z wywozem materiału na odl. do 15 km </t>
  </si>
  <si>
    <r>
      <t>F=(71,00-13,50)*1,5 = 86,250m</t>
    </r>
    <r>
      <rPr>
        <vertAlign val="superscript"/>
        <sz val="12"/>
        <rFont val="Arial"/>
        <family val="2"/>
      </rPr>
      <t>2</t>
    </r>
  </si>
  <si>
    <t xml:space="preserve">Koryto wykonywane w miejscu po rozbiórce zjazdów  o gr średniej 20 cm wraz z zagęszczeniem z wywozem materiału na odl. do 15 km </t>
  </si>
  <si>
    <t xml:space="preserve">F=3*4,50*2,00 - po rozbiórce  nawierzchni  i podbudowy z gruzobetonu  </t>
  </si>
  <si>
    <t>D-04.02.02   PODBUDOWY
Kod CPV-45233000-9</t>
  </si>
  <si>
    <t xml:space="preserve">Wykonanie warstwy mrozoochronnej o  grubośći warstwy po zagęszczeniu 10 cm pod zjazdy </t>
  </si>
  <si>
    <r>
      <t>Warstwa z pisaku grubego / pospółki F=16,20m</t>
    </r>
    <r>
      <rPr>
        <vertAlign val="superscript"/>
        <sz val="12"/>
        <rFont val="Arial"/>
        <family val="2"/>
      </rPr>
      <t>2</t>
    </r>
  </si>
  <si>
    <t xml:space="preserve">Wykonanie podbudowy z kruszywa łamanego  - grubość warstwy po zagęszczeniu 12 cm </t>
  </si>
  <si>
    <r>
      <t>Wykonanie podbudowy tłuczniowej z kruszywa stabilizowanego mechanicznie 0/31,50 i  gr 12 cm,  F=69  m</t>
    </r>
    <r>
      <rPr>
        <vertAlign val="superscript"/>
        <sz val="12"/>
        <rFont val="Arial"/>
        <family val="2"/>
      </rPr>
      <t>2</t>
    </r>
  </si>
  <si>
    <t xml:space="preserve">Wykonanie podbudowy z kruszywa łamanego - grubość warstwy po zagęszczeniu 18 cm </t>
  </si>
  <si>
    <r>
      <t>Wykonanie podbudowy tłuczniowej z kruszywa stabilizowanego mechanicznie 0/63 mm   
F= 16,20 m</t>
    </r>
    <r>
      <rPr>
        <vertAlign val="superscript"/>
        <sz val="12"/>
        <rFont val="Arial"/>
        <family val="2"/>
      </rPr>
      <t>2</t>
    </r>
  </si>
  <si>
    <t>Nawierzchnia z kostki betonowej  brukowejo gr 6 cm - chodniki.Kostka szara behaton z wypełnieniem szczelin pisakiem drobnym - chodnik</t>
  </si>
  <si>
    <r>
      <t>F= 86,25m</t>
    </r>
    <r>
      <rPr>
        <vertAlign val="superscript"/>
        <sz val="12"/>
        <rFont val="Arial"/>
        <family val="2"/>
      </rPr>
      <t>2</t>
    </r>
  </si>
  <si>
    <t>Nawierzchnia z kostki betonowej  brukowejo gr 8 cm - chodniki.Kostka szara behaton z  wypełnieniem szczelin pisakiem drobnym-zjazdy</t>
  </si>
  <si>
    <r>
      <t>F=20,25 m</t>
    </r>
    <r>
      <rPr>
        <vertAlign val="superscript"/>
        <sz val="12"/>
        <rFont val="Arial"/>
        <family val="2"/>
      </rPr>
      <t>2</t>
    </r>
  </si>
  <si>
    <t>Obrzeza betonowe 8*30*100 z wykonaniem ław betonowych z betonu C12/14</t>
  </si>
  <si>
    <t>L=71,00-13,50</t>
  </si>
  <si>
    <t xml:space="preserve">krawężniki betonowe na ławie betonowej  z betonu C12/15 wystające </t>
  </si>
  <si>
    <t>L=71,00-18,00-13,50</t>
  </si>
  <si>
    <t>krawężniki betonowe na ławie betonowej  z betonu C12/15 wtopione</t>
  </si>
  <si>
    <t>L=13,50+13,50</t>
  </si>
  <si>
    <t>D-07.01.00  OZNAKOWANIE DRÓG I URZADZENIA BEZPIECZEŃSTWA RUCHU 
Kod CPV-45233280-5</t>
  </si>
  <si>
    <t xml:space="preserve">Oznakowanie  pionowe  </t>
  </si>
  <si>
    <t>●</t>
  </si>
  <si>
    <t>a</t>
  </si>
  <si>
    <t xml:space="preserve">Opracowanie projektu organizacji ruchu zastepczego </t>
  </si>
  <si>
    <t>kpl.</t>
  </si>
  <si>
    <t>b</t>
  </si>
  <si>
    <t xml:space="preserve">Wyniesienie w teren , utrzymanie  organizacji ruchu  tymczasowego na czas wykonywania prac </t>
  </si>
  <si>
    <t>``</t>
  </si>
  <si>
    <t xml:space="preserve">Ksztorys  opracowany na podstawie przedmiaru robót </t>
  </si>
  <si>
    <t xml:space="preserve">KOSZTORYS   NR 3  -  Bogdaszowice  -  chodnik  dwa odcinki  l=77.00 i 19,00 m   i s = 1,50 m </t>
  </si>
  <si>
    <t>długość odcinka l= 77,00 + 19,00 m</t>
  </si>
  <si>
    <t>Zdjęcie warstwy ziemi  , darni , nawierzchni ziemnych do gł 15  cm z wywozem na odległość do 15 km . W pasie pobocza drogi 
Rozplantowanie poza obrzeżem na szerokości 0,5 m i gr 15 cm.Pozostałe do wywozu</t>
  </si>
  <si>
    <r>
      <t>F=77,00*20  m</t>
    </r>
    <r>
      <rPr>
        <vertAlign val="superscript"/>
        <sz val="12"/>
        <rFont val="Arial"/>
        <family val="2"/>
      </rPr>
      <t xml:space="preserve">2   </t>
    </r>
  </si>
  <si>
    <t>Wydobycie istniejącego krawęznika kamiennego wraz z ponownym jego wbudowaniem - regulacją -( do ponownego wbudowania z oczyszczeniem  i przycięcie spękań) 
wypełnienie powierzchni - krawęznik- nawierzchnia asfaltowa w ilości 5kg/mb</t>
  </si>
  <si>
    <t xml:space="preserve">L=31,50+19,00  ( do ponownego wbudowania odzysk na poziomie 45,00m) </t>
  </si>
  <si>
    <t>Rozebranie  gruzobetonu (gruzobeton z elementami kamienia  ) z wywozem na odległ do 15 km</t>
  </si>
  <si>
    <r>
      <t>m</t>
    </r>
    <r>
      <rPr>
        <vertAlign val="superscript"/>
        <sz val="14"/>
        <rFont val="Arial"/>
        <family val="2"/>
      </rPr>
      <t>3</t>
    </r>
  </si>
  <si>
    <r>
      <t>V=19,00*0,2*2,0+3,50*1,5= 8,3 m</t>
    </r>
    <r>
      <rPr>
        <vertAlign val="superscript"/>
        <sz val="12"/>
        <rFont val="Arial"/>
        <family val="2"/>
      </rPr>
      <t>3</t>
    </r>
  </si>
  <si>
    <t>D-04.00.00   PODBUDOWY
Kod CPV-45233000-9</t>
  </si>
  <si>
    <t xml:space="preserve">Profilowanie  mechanicznie pod warstwy konstrukcyjne w miejscu pobocza </t>
  </si>
  <si>
    <r>
      <t>F=(77-3,50)*1,5 =110,25m</t>
    </r>
    <r>
      <rPr>
        <vertAlign val="superscript"/>
        <sz val="12"/>
        <rFont val="Arial CE"/>
        <family val="0"/>
      </rPr>
      <t>2</t>
    </r>
  </si>
  <si>
    <r>
      <t>Wykonanie podbudowy tłuczniowej z kruszywa stabilizowanego mechanicznie 0/31,50 i  gr 12 cm , F=61,50  m</t>
    </r>
    <r>
      <rPr>
        <vertAlign val="superscript"/>
        <sz val="12"/>
        <rFont val="Arial"/>
        <family val="2"/>
      </rPr>
      <t>2</t>
    </r>
  </si>
  <si>
    <r>
      <t>Wykonanie podbudowy tłuczniowej z kruszywa stabilizowanego mechanicznie 0/63 mm   
F= 19,00*2,50+3,50*1,5 =52,75m</t>
    </r>
    <r>
      <rPr>
        <vertAlign val="superscript"/>
        <sz val="12"/>
        <rFont val="Arial"/>
        <family val="2"/>
      </rPr>
      <t>2</t>
    </r>
  </si>
  <si>
    <t>Nawierzchnia z kostki betonowej  brukowejo gr 6cm - chodniki.Kostka szara behaton z  wypełnieniem szczelin pisakiem drobnym</t>
  </si>
  <si>
    <t xml:space="preserve">Nawierzchnia z kostki betonowej  brukowejo gr 8 cm - chodniki.Kostka szara behaton z  wypełnieniem szczelin pisakiem drobnym -zjazdy </t>
  </si>
  <si>
    <r>
      <t>F= 30*1,50+11*1,50=  m</t>
    </r>
    <r>
      <rPr>
        <vertAlign val="superscript"/>
        <sz val="12"/>
        <rFont val="Arial"/>
        <family val="2"/>
      </rPr>
      <t>2</t>
    </r>
  </si>
  <si>
    <t>L=77-3,50</t>
  </si>
  <si>
    <t>D-08.01.01  ELEMENTY  ULIC
Kod CPV-45233100-0</t>
  </si>
  <si>
    <t>krawężniki betonowe na ławie betonowej  z betonu C12/15 wystające z uzup. Przestrzeni pomiędzy jezdnią a kraw. Masą w ilości 5 kg/mb</t>
  </si>
  <si>
    <t>L=77-40-3,50= 33,50m</t>
  </si>
  <si>
    <t>L=19+3,50+19,00</t>
  </si>
  <si>
    <t xml:space="preserve">Przedmiar robót  opracowany na podstawie obmiarów  z natury  </t>
  </si>
  <si>
    <t xml:space="preserve">PRZEDMIAR  NR 5     -     KĄTY WROCŁAWSKIE - ul.Wolności </t>
  </si>
  <si>
    <t>długość odcinka l= 196,95 m</t>
  </si>
  <si>
    <t>Rozebranie  istniejącej nawierzchni i podbudowy z gruzobetonu o sredniej grubości 12 cm z wywozem na odległość do 15 km.</t>
  </si>
  <si>
    <t>F=4,35+7,44+1,75+8,50+45,14 z pozycji 5</t>
  </si>
  <si>
    <t>Rozebranie  istniejącej nawierzchni i podbudowy z materiału kamiennego- niesortu   o grubości 12 cm z wywozem na odległość do 15 km.</t>
  </si>
  <si>
    <t>F=7,00+18,00+5,60
f=61,19  z pozycji zjazdy nr 5</t>
  </si>
  <si>
    <t>Rozebranie obrzeży przy ogrodzeniach oraz oporników betonowych w tym 3,00 m krawężnika  betonowego.Materiał do wywiezienia na odległośc do  15 km</t>
  </si>
  <si>
    <t>L=2+3+56+2+7,40+10,75+7+6+5,50</t>
  </si>
  <si>
    <t xml:space="preserve">Rozebranie istniejącej nawierzchni  asfattobetonowej o gr do 5 cm na podbudowie z bruzobetonu. Materiał do wywozu na odl.  do 15 km </t>
  </si>
  <si>
    <t>L=7,44+8,50+7,00+7,00+7,40+7,80+16,05</t>
  </si>
  <si>
    <t>Rozebranie  istniejącej nawierzchni  chodnika z płytek betonowych 35*35*5 cm z wywozem na odległość do 15 km.Zakładany odzysk płytek na poziomie 10%</t>
  </si>
  <si>
    <t>F=1,55+0,2+81,00+14,15+1,22+4,20+11,15+15,60+10,50+30,15+2,00+24,00+6,75+8,45+8,10+8,65+19,05</t>
  </si>
  <si>
    <r>
      <t>Rozebranie nawierzchni z kostki betonowej gr 8 cm z wywozem materiału na odległość do 15 km oraz zwrot F=16,10 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 xml:space="preserve"> właścicielowi posesji nr 26</t>
    </r>
  </si>
  <si>
    <t>F=1,20+16,10+1,50</t>
  </si>
  <si>
    <t xml:space="preserve">Przełożenie istniejącego zjazdu w rejonie posesji nr 25 na istniejącej podbudowie z jej zagęszczeniem i uzupełnieniem </t>
  </si>
  <si>
    <r>
      <t>F=9,15 m</t>
    </r>
    <r>
      <rPr>
        <vertAlign val="superscript"/>
        <sz val="12"/>
        <rFont val="Arial"/>
        <family val="2"/>
      </rPr>
      <t>2</t>
    </r>
  </si>
  <si>
    <t>Rozebranie istniejącej podbudowy oraz elementów  nawierzchni z kruszywa naturalnego- niesortu o śred. grubości do 15 cm  z wywozem na odległ do 15 km</t>
  </si>
  <si>
    <t xml:space="preserve">RAZEM  ROBOTY  PRZYGOTOWAWCZE </t>
  </si>
  <si>
    <t xml:space="preserve">Koryto wykonywane w miejscu po rozbiórce chodników z płytek 35x35x5 cm , chodnika ziemnego o gr średniej 13 cm wraz z zagęszczeniem z wywozem materiału na odl. do 15 km </t>
  </si>
  <si>
    <t xml:space="preserve">F=246,72 - po rozbiórce chodnika z płytek 35x35x5 cm 
F=18,00- po rozbiórce chodnika ziemnego </t>
  </si>
  <si>
    <t xml:space="preserve">Koryto wykonywane w miejscu po rozbiórce zjazdów  o gr średniej 22 cm wraz z zagęszczeniem z wywozem materiału na odl. do 15 km </t>
  </si>
  <si>
    <t xml:space="preserve">F=61,19  - po rozbiórce  nawierzchni z asfaltobetonu i podbudowy z gruzobetonu  </t>
  </si>
  <si>
    <t xml:space="preserve">Koryto wykonywane w miejscu po rozbiórce zjazdów  o gr średniej 16 cm wraz z zagęszczeniem z wywozem materiału na odl. do 15 km </t>
  </si>
  <si>
    <t xml:space="preserve">Koryto wykonywane w miejscu po rozbiórce zjazdów  o gr średniej 24 cm wraz z zagęszczeniem z wywozem materiału na odl. do 15 km </t>
  </si>
  <si>
    <t xml:space="preserve">F=6,00    - po rozbiórce nawierzchni betonowych 
F=7,00     -po rozbiórce  zjazdu o konstrukcji ziemnej </t>
  </si>
  <si>
    <r>
      <t>Warstwa z pisaku grubego / pospółki F=92,99 m</t>
    </r>
    <r>
      <rPr>
        <vertAlign val="superscript"/>
        <sz val="12"/>
        <rFont val="Arial"/>
        <family val="2"/>
      </rPr>
      <t>2</t>
    </r>
  </si>
  <si>
    <r>
      <t>Wykonanie podbudowy tłuczniowej z kruszywa stabilizowanego mechanicznie 0/31,50 i  gr 12 cm F=264.72  m</t>
    </r>
    <r>
      <rPr>
        <vertAlign val="superscript"/>
        <sz val="12"/>
        <rFont val="Arial"/>
        <family val="2"/>
      </rPr>
      <t>2</t>
    </r>
  </si>
  <si>
    <r>
      <t>Wykonanie podbudowy tłuczniowej z kruszywa stabilizowanego mechanicznie 0/63 mm   F= 92,99 m</t>
    </r>
    <r>
      <rPr>
        <vertAlign val="superscript"/>
        <sz val="12"/>
        <rFont val="Arial"/>
        <family val="2"/>
      </rPr>
      <t>2</t>
    </r>
  </si>
  <si>
    <t xml:space="preserve">RAZEM   PODBUDOWY </t>
  </si>
  <si>
    <t>Nawierzchnia z kostki betonowej  brukowejo gr 6 cm - chodniki.Kostka szara behatonz wypełnieniem szczelin pisakiem drobnym - chodnik</t>
  </si>
  <si>
    <t>F= 264,92</t>
  </si>
  <si>
    <t>Nawierzchnia z kostki betonowej  brukowejo gr 8 cm - chodniki.Kostka szara behatonz wypełnieniem szczelin pisakiem drobnym-zjazdy</t>
  </si>
  <si>
    <t xml:space="preserve">F=92,99 </t>
  </si>
  <si>
    <t>RAZEM  NAWIERZCHNIE</t>
  </si>
  <si>
    <t>L=2*192,00+4*0,5+2,01</t>
  </si>
  <si>
    <t xml:space="preserve">krawężniki betonowe na ławie betonowej  z betonu C12/15 </t>
  </si>
  <si>
    <t>L=3,00</t>
  </si>
  <si>
    <t>D-07.00.00  OZNAKOWANIE DRÓG I URZADZENIA BEZPIECZEŃSTWA RUCHU 
Kod CPV-45233280-5</t>
  </si>
  <si>
    <t xml:space="preserve">RAZEM  OZNAKOWANIE DRÓG I URZADZENIA BEZPIECZEŃSTWA RUCHU </t>
  </si>
  <si>
    <t xml:space="preserve">RAZEM ELEMENTY KOSZTORYS ( netto) </t>
  </si>
  <si>
    <t>PODATEK VAT 22 %</t>
  </si>
  <si>
    <t xml:space="preserve">RAZEM ELEMENTY KOSZTORYS (brutto) </t>
  </si>
  <si>
    <t xml:space="preserve">słownie  : siedemdziesiąt trzy tysiące pięćdziesiąt cztery zł i 39 / 100 gr </t>
  </si>
  <si>
    <t xml:space="preserve">RAZEM  ELEMENTY ULIC </t>
  </si>
  <si>
    <t xml:space="preserve">RAZEM ZIELEN DROGOWA </t>
  </si>
  <si>
    <t>RAZEM  PODBUDOWY</t>
  </si>
  <si>
    <t>RAZEM  ELEMENTY  ULIC</t>
  </si>
  <si>
    <t xml:space="preserve">RAZEM   NAWIERZCHNIE  </t>
  </si>
  <si>
    <t>RAZEM ELEMENTY ULIC</t>
  </si>
  <si>
    <t xml:space="preserve">Kosztorys opracowany na podstawie przedmiaru robót   </t>
  </si>
  <si>
    <t xml:space="preserve">KOSZTORYS NR 5 - KĄTY WROCŁAWSKIE - ul.Wolności , chodnik  </t>
  </si>
  <si>
    <t xml:space="preserve">RAZEM NAWIERZCHNIE </t>
  </si>
  <si>
    <t xml:space="preserve">słownie  : dziewięćdziesiąt dziewięć tysięcy czterysta dwadzieścia siedem zł  i 64 / 100 gr </t>
  </si>
  <si>
    <t xml:space="preserve">WZÓR KOSZTORYSU OFERTOWEGO 
opracowany na podstawie przedmiaru robót dla chodnioków i placy na terenie gminy Kąty Wrocławskie </t>
  </si>
  <si>
    <t xml:space="preserve">słownie  : </t>
  </si>
  <si>
    <t xml:space="preserve">data </t>
  </si>
  <si>
    <t xml:space="preserve">Sporządził </t>
  </si>
  <si>
    <t>sporządził</t>
  </si>
  <si>
    <t xml:space="preserve">Kosztorys  opracowany na podstawie przedmiaru robót   </t>
  </si>
  <si>
    <t xml:space="preserve">słownie   :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</si>
</sst>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-* #,##0.000\ _z_ł_-;\-* #,##0.000\ _z_ł_-;_-* \-??\ _z_ł_-;_-@_-"/>
    <numFmt numFmtId="168" formatCode="#,##0.00_ ;\-#,##0.00\ "/>
  </numFmts>
  <fonts count="39">
    <font>
      <sz val="10"/>
      <name val="Arial"/>
      <family val="0"/>
    </font>
    <font>
      <sz val="20"/>
      <name val="Arial CE"/>
      <family val="0"/>
    </font>
    <font>
      <i/>
      <sz val="20"/>
      <name val="Bookman Old Style"/>
      <family val="1"/>
    </font>
    <font>
      <b/>
      <i/>
      <sz val="20"/>
      <name val="Arial CE"/>
      <family val="0"/>
    </font>
    <font>
      <b/>
      <sz val="18"/>
      <name val="Castellar"/>
      <family val="1"/>
    </font>
    <font>
      <b/>
      <sz val="20"/>
      <name val="Bookman Old Style"/>
      <family val="1"/>
    </font>
    <font>
      <b/>
      <i/>
      <sz val="22"/>
      <name val="Calisto MT"/>
      <family val="1"/>
    </font>
    <font>
      <b/>
      <i/>
      <sz val="14"/>
      <name val="Calisto MT"/>
      <family val="1"/>
    </font>
    <font>
      <sz val="24"/>
      <name val="Arial CE"/>
      <family val="0"/>
    </font>
    <font>
      <b/>
      <i/>
      <sz val="24"/>
      <name val="Arial CE"/>
      <family val="0"/>
    </font>
    <font>
      <b/>
      <i/>
      <sz val="12"/>
      <name val="Arial"/>
      <family val="2"/>
    </font>
    <font>
      <b/>
      <i/>
      <sz val="16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4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vertAlign val="superscript"/>
      <sz val="14"/>
      <name val="Arial CE"/>
      <family val="0"/>
    </font>
    <font>
      <vertAlign val="superscript"/>
      <sz val="12"/>
      <name val="Arial CE"/>
      <family val="0"/>
    </font>
    <font>
      <b/>
      <i/>
      <sz val="14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i/>
      <vertAlign val="superscript"/>
      <sz val="12"/>
      <name val="Arial"/>
      <family val="2"/>
    </font>
    <font>
      <b/>
      <i/>
      <sz val="18"/>
      <name val="Arial"/>
      <family val="2"/>
    </font>
    <font>
      <b/>
      <i/>
      <sz val="18"/>
      <name val="Arial CE"/>
      <family val="0"/>
    </font>
    <font>
      <b/>
      <i/>
      <sz val="12"/>
      <name val="Arial CE"/>
      <family val="0"/>
    </font>
    <font>
      <b/>
      <i/>
      <sz val="18"/>
      <color indexed="10"/>
      <name val="Arial CE"/>
      <family val="0"/>
    </font>
    <font>
      <b/>
      <i/>
      <sz val="19"/>
      <color indexed="10"/>
      <name val="Arial CE"/>
      <family val="0"/>
    </font>
    <font>
      <sz val="10"/>
      <color indexed="12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165" fontId="14" fillId="0" borderId="9" xfId="15" applyNumberFormat="1" applyFont="1" applyFill="1" applyBorder="1" applyAlignment="1" applyProtection="1">
      <alignment horizontal="center" vertical="center" wrapText="1"/>
      <protection/>
    </xf>
    <xf numFmtId="0" fontId="17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166" fontId="16" fillId="0" borderId="8" xfId="15" applyFont="1" applyFill="1" applyBorder="1" applyAlignment="1" applyProtection="1">
      <alignment horizontal="center" vertical="center" wrapText="1"/>
      <protection/>
    </xf>
    <xf numFmtId="0" fontId="17" fillId="0" borderId="8" xfId="0" applyFont="1" applyBorder="1" applyAlignment="1">
      <alignment vertical="center" wrapText="1"/>
    </xf>
    <xf numFmtId="165" fontId="16" fillId="0" borderId="9" xfId="15" applyNumberFormat="1" applyFont="1" applyFill="1" applyBorder="1" applyAlignment="1" applyProtection="1">
      <alignment horizontal="center" vertical="center" wrapText="1"/>
      <protection/>
    </xf>
    <xf numFmtId="0" fontId="17" fillId="0" borderId="8" xfId="0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164" fontId="16" fillId="0" borderId="8" xfId="15" applyNumberFormat="1" applyFont="1" applyFill="1" applyBorder="1" applyAlignment="1" applyProtection="1">
      <alignment vertical="center" wrapText="1"/>
      <protection/>
    </xf>
    <xf numFmtId="168" fontId="16" fillId="0" borderId="8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7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166" fontId="16" fillId="0" borderId="12" xfId="15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28" fillId="0" borderId="3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164" fontId="28" fillId="0" borderId="0" xfId="0" applyNumberFormat="1" applyFont="1" applyFill="1" applyBorder="1" applyAlignment="1">
      <alignment wrapText="1"/>
    </xf>
    <xf numFmtId="0" fontId="28" fillId="0" borderId="4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7" fillId="0" borderId="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65" fontId="30" fillId="3" borderId="10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5" fontId="30" fillId="3" borderId="14" xfId="15" applyNumberFormat="1" applyFont="1" applyFill="1" applyBorder="1" applyAlignment="1" applyProtection="1">
      <alignment horizontal="center" vertical="center" wrapText="1"/>
      <protection/>
    </xf>
    <xf numFmtId="165" fontId="30" fillId="3" borderId="8" xfId="15" applyNumberFormat="1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165" fontId="16" fillId="0" borderId="8" xfId="15" applyNumberFormat="1" applyFont="1" applyFill="1" applyBorder="1" applyAlignment="1" applyProtection="1">
      <alignment horizontal="center" vertical="center" wrapText="1"/>
      <protection/>
    </xf>
    <xf numFmtId="165" fontId="14" fillId="0" borderId="8" xfId="15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65" fontId="14" fillId="3" borderId="8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right" vertical="center" wrapText="1"/>
    </xf>
    <xf numFmtId="165" fontId="20" fillId="0" borderId="10" xfId="15" applyNumberFormat="1" applyFont="1" applyFill="1" applyBorder="1" applyAlignment="1" applyProtection="1">
      <alignment horizontal="center" vertical="center" wrapText="1"/>
      <protection/>
    </xf>
    <xf numFmtId="165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165" fontId="20" fillId="0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165" fontId="31" fillId="3" borderId="9" xfId="0" applyNumberFormat="1" applyFont="1" applyFill="1" applyBorder="1" applyAlignment="1">
      <alignment vertical="center" wrapText="1"/>
    </xf>
    <xf numFmtId="165" fontId="31" fillId="3" borderId="9" xfId="15" applyNumberFormat="1" applyFont="1" applyFill="1" applyBorder="1" applyAlignment="1" applyProtection="1">
      <alignment horizontal="center" vertical="center" wrapText="1"/>
      <protection/>
    </xf>
    <xf numFmtId="0" fontId="32" fillId="0" borderId="8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right" vertical="center" wrapText="1"/>
    </xf>
    <xf numFmtId="164" fontId="33" fillId="0" borderId="19" xfId="0" applyNumberFormat="1" applyFont="1" applyBorder="1" applyAlignment="1">
      <alignment vertical="center" wrapText="1"/>
    </xf>
    <xf numFmtId="165" fontId="34" fillId="0" borderId="20" xfId="1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164" fontId="35" fillId="0" borderId="0" xfId="0" applyNumberFormat="1" applyFont="1" applyAlignment="1">
      <alignment wrapText="1"/>
    </xf>
    <xf numFmtId="165" fontId="30" fillId="3" borderId="21" xfId="0" applyNumberFormat="1" applyFont="1" applyFill="1" applyBorder="1" applyAlignment="1">
      <alignment vertical="center" wrapText="1"/>
    </xf>
    <xf numFmtId="165" fontId="20" fillId="0" borderId="21" xfId="15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>
      <alignment wrapText="1"/>
    </xf>
    <xf numFmtId="0" fontId="20" fillId="0" borderId="3" xfId="0" applyFont="1" applyBorder="1" applyAlignment="1">
      <alignment horizontal="right" vertical="center" wrapText="1"/>
    </xf>
    <xf numFmtId="165" fontId="20" fillId="0" borderId="4" xfId="15" applyNumberFormat="1" applyFont="1" applyFill="1" applyBorder="1" applyAlignment="1" applyProtection="1">
      <alignment horizontal="center" vertical="center" wrapText="1"/>
      <protection/>
    </xf>
    <xf numFmtId="165" fontId="30" fillId="3" borderId="22" xfId="15" applyNumberFormat="1" applyFont="1" applyFill="1" applyBorder="1" applyAlignment="1" applyProtection="1">
      <alignment horizontal="center" vertical="center" wrapText="1"/>
      <protection/>
    </xf>
    <xf numFmtId="165" fontId="30" fillId="3" borderId="9" xfId="15" applyNumberFormat="1" applyFont="1" applyFill="1" applyBorder="1" applyAlignment="1" applyProtection="1">
      <alignment horizontal="center" vertical="center" wrapText="1"/>
      <protection/>
    </xf>
    <xf numFmtId="0" fontId="20" fillId="0" borderId="3" xfId="0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6" fontId="22" fillId="0" borderId="8" xfId="15" applyFont="1" applyFill="1" applyBorder="1" applyAlignment="1" applyProtection="1">
      <alignment horizontal="center" vertical="center" wrapText="1"/>
      <protection/>
    </xf>
    <xf numFmtId="166" fontId="22" fillId="0" borderId="8" xfId="15" applyNumberFormat="1" applyFont="1" applyFill="1" applyBorder="1" applyAlignment="1" applyProtection="1">
      <alignment horizontal="center" vertical="center" wrapText="1"/>
      <protection/>
    </xf>
    <xf numFmtId="0" fontId="20" fillId="2" borderId="8" xfId="0" applyFont="1" applyFill="1" applyBorder="1" applyAlignment="1">
      <alignment horizontal="left" vertical="center" wrapText="1"/>
    </xf>
    <xf numFmtId="165" fontId="20" fillId="0" borderId="8" xfId="15" applyNumberFormat="1" applyFont="1" applyFill="1" applyBorder="1" applyAlignment="1" applyProtection="1">
      <alignment horizontal="center" vertical="center" wrapText="1"/>
      <protection/>
    </xf>
    <xf numFmtId="0" fontId="22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164" fontId="8" fillId="0" borderId="23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4" fontId="22" fillId="0" borderId="8" xfId="15" applyNumberFormat="1" applyFont="1" applyFill="1" applyBorder="1" applyAlignment="1" applyProtection="1">
      <alignment horizontal="center" vertical="center" wrapText="1"/>
      <protection/>
    </xf>
    <xf numFmtId="165" fontId="22" fillId="0" borderId="8" xfId="15" applyNumberFormat="1" applyFont="1" applyFill="1" applyBorder="1" applyAlignment="1" applyProtection="1">
      <alignment horizontal="center" vertical="center" wrapText="1"/>
      <protection/>
    </xf>
    <xf numFmtId="0" fontId="20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22" fillId="0" borderId="26" xfId="15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164" fontId="22" fillId="0" borderId="8" xfId="15" applyNumberFormat="1" applyFont="1" applyFill="1" applyBorder="1" applyAlignment="1" applyProtection="1">
      <alignment vertical="center" wrapText="1"/>
      <protection/>
    </xf>
    <xf numFmtId="0" fontId="11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167" fontId="22" fillId="0" borderId="8" xfId="15" applyNumberFormat="1" applyFont="1" applyFill="1" applyBorder="1" applyAlignment="1" applyProtection="1">
      <alignment horizontal="center" vertical="center" wrapText="1"/>
      <protection/>
    </xf>
    <xf numFmtId="165" fontId="20" fillId="0" borderId="9" xfId="15" applyNumberFormat="1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left" vertical="center" wrapText="1"/>
    </xf>
    <xf numFmtId="164" fontId="22" fillId="0" borderId="13" xfId="15" applyNumberFormat="1" applyFont="1" applyFill="1" applyBorder="1" applyAlignment="1" applyProtection="1">
      <alignment horizontal="center" vertical="center" wrapText="1"/>
      <protection/>
    </xf>
    <xf numFmtId="165" fontId="20" fillId="0" borderId="29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15" applyNumberFormat="1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6" fontId="16" fillId="0" borderId="8" xfId="15" applyFont="1" applyFill="1" applyBorder="1" applyAlignment="1" applyProtection="1">
      <alignment horizontal="center" vertical="center" wrapText="1"/>
      <protection/>
    </xf>
    <xf numFmtId="164" fontId="16" fillId="0" borderId="8" xfId="15" applyNumberFormat="1" applyFont="1" applyFill="1" applyBorder="1" applyAlignment="1" applyProtection="1">
      <alignment horizontal="center" vertical="center" wrapText="1"/>
      <protection/>
    </xf>
    <xf numFmtId="165" fontId="14" fillId="0" borderId="9" xfId="15" applyNumberFormat="1" applyFont="1" applyFill="1" applyBorder="1" applyAlignment="1" applyProtection="1">
      <alignment horizontal="center" vertical="center" wrapText="1"/>
      <protection/>
    </xf>
    <xf numFmtId="164" fontId="22" fillId="0" borderId="8" xfId="15" applyNumberFormat="1" applyFont="1" applyFill="1" applyBorder="1" applyAlignment="1" applyProtection="1">
      <alignment horizontal="right" vertical="center" wrapText="1"/>
      <protection/>
    </xf>
    <xf numFmtId="164" fontId="22" fillId="0" borderId="26" xfId="15" applyNumberFormat="1" applyFont="1" applyFill="1" applyBorder="1" applyAlignment="1" applyProtection="1">
      <alignment horizontal="right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left" vertical="center" wrapText="1"/>
    </xf>
    <xf numFmtId="165" fontId="16" fillId="0" borderId="9" xfId="15" applyNumberFormat="1" applyFont="1" applyFill="1" applyBorder="1" applyAlignment="1" applyProtection="1">
      <alignment horizontal="center" vertical="center" wrapText="1"/>
      <protection/>
    </xf>
    <xf numFmtId="167" fontId="16" fillId="0" borderId="8" xfId="15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75" zoomScaleNormal="75" workbookViewId="0" topLeftCell="A1">
      <selection activeCell="B6" sqref="B6:K6"/>
    </sheetView>
  </sheetViews>
  <sheetFormatPr defaultColWidth="9.140625" defaultRowHeight="12.75"/>
  <cols>
    <col min="11" max="11" width="61.28125" style="0" customWidth="1"/>
    <col min="17" max="17" width="3.57421875" style="0" customWidth="1"/>
    <col min="18" max="18" width="3.8515625" style="0" customWidth="1"/>
  </cols>
  <sheetData>
    <row r="1" spans="1:18" ht="58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39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 t="s">
        <v>2</v>
      </c>
      <c r="M2" s="130"/>
      <c r="N2" s="130"/>
      <c r="O2" s="130"/>
      <c r="P2" s="130"/>
      <c r="Q2" s="130"/>
      <c r="R2" s="130"/>
    </row>
    <row r="3" spans="1:18" ht="57.75" customHeight="1">
      <c r="A3" s="1">
        <v>1</v>
      </c>
      <c r="B3" s="131" t="s"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26"/>
      <c r="M3" s="126"/>
      <c r="N3" s="126"/>
      <c r="O3" s="126"/>
      <c r="P3" s="126"/>
      <c r="Q3" s="126"/>
      <c r="R3" s="126"/>
    </row>
    <row r="4" spans="1:18" ht="57.75" customHeight="1">
      <c r="A4" s="2">
        <v>2</v>
      </c>
      <c r="B4" s="125" t="s">
        <v>4</v>
      </c>
      <c r="C4" s="125"/>
      <c r="D4" s="125"/>
      <c r="E4" s="125"/>
      <c r="F4" s="125"/>
      <c r="G4" s="125"/>
      <c r="H4" s="125"/>
      <c r="I4" s="125"/>
      <c r="J4" s="125"/>
      <c r="K4" s="125"/>
      <c r="L4" s="127"/>
      <c r="M4" s="127"/>
      <c r="N4" s="127"/>
      <c r="O4" s="127"/>
      <c r="P4" s="127"/>
      <c r="Q4" s="127"/>
      <c r="R4" s="127"/>
    </row>
    <row r="5" spans="1:18" ht="67.5" customHeight="1">
      <c r="A5" s="2">
        <v>3</v>
      </c>
      <c r="B5" s="125" t="s">
        <v>5</v>
      </c>
      <c r="C5" s="125"/>
      <c r="D5" s="125"/>
      <c r="E5" s="125"/>
      <c r="F5" s="125"/>
      <c r="G5" s="125"/>
      <c r="H5" s="125"/>
      <c r="I5" s="125"/>
      <c r="J5" s="125"/>
      <c r="K5" s="125"/>
      <c r="L5" s="126"/>
      <c r="M5" s="126"/>
      <c r="N5" s="126"/>
      <c r="O5" s="126"/>
      <c r="P5" s="126"/>
      <c r="Q5" s="126"/>
      <c r="R5" s="126"/>
    </row>
    <row r="6" spans="1:18" ht="51.75" customHeight="1">
      <c r="A6" s="2">
        <v>4</v>
      </c>
      <c r="B6" s="125" t="s">
        <v>6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126"/>
      <c r="N6" s="126"/>
      <c r="O6" s="126"/>
      <c r="P6" s="126"/>
      <c r="Q6" s="126"/>
      <c r="R6" s="126"/>
    </row>
    <row r="7" spans="1:18" ht="30">
      <c r="A7" s="3"/>
      <c r="B7" s="122" t="s">
        <v>7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M7" s="123"/>
      <c r="N7" s="123"/>
      <c r="O7" s="123"/>
      <c r="P7" s="123"/>
      <c r="Q7" s="123"/>
      <c r="R7" s="123"/>
    </row>
    <row r="8" spans="1:18" ht="30">
      <c r="A8" s="3"/>
      <c r="B8" s="122" t="s">
        <v>8</v>
      </c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3"/>
      <c r="N8" s="123"/>
      <c r="O8" s="123"/>
      <c r="P8" s="123"/>
      <c r="Q8" s="123"/>
      <c r="R8" s="123"/>
    </row>
    <row r="9" spans="1:18" ht="42.75" customHeight="1">
      <c r="A9" s="3"/>
      <c r="B9" s="122" t="s">
        <v>9</v>
      </c>
      <c r="C9" s="122"/>
      <c r="D9" s="122"/>
      <c r="E9" s="122"/>
      <c r="F9" s="122"/>
      <c r="G9" s="122"/>
      <c r="H9" s="122"/>
      <c r="I9" s="122"/>
      <c r="J9" s="122"/>
      <c r="K9" s="122"/>
      <c r="L9" s="124"/>
      <c r="M9" s="124"/>
      <c r="N9" s="124"/>
      <c r="O9" s="124"/>
      <c r="P9" s="124"/>
      <c r="Q9" s="124"/>
      <c r="R9" s="124"/>
    </row>
    <row r="10" spans="1:18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8:11" ht="15">
      <c r="H12" s="121" t="s">
        <v>10</v>
      </c>
      <c r="I12" s="121"/>
      <c r="J12" s="121"/>
      <c r="K12" s="9"/>
    </row>
    <row r="13" spans="12:15" ht="12.75">
      <c r="L13" t="s">
        <v>11</v>
      </c>
      <c r="O13" t="s">
        <v>12</v>
      </c>
    </row>
  </sheetData>
  <mergeCells count="18">
    <mergeCell ref="A1:R1"/>
    <mergeCell ref="A2:K2"/>
    <mergeCell ref="L2:R2"/>
    <mergeCell ref="B3:K3"/>
    <mergeCell ref="L3:R3"/>
    <mergeCell ref="B4:K4"/>
    <mergeCell ref="L4:R4"/>
    <mergeCell ref="B5:K5"/>
    <mergeCell ref="L5:R5"/>
    <mergeCell ref="B6:K6"/>
    <mergeCell ref="L6:R6"/>
    <mergeCell ref="B7:K7"/>
    <mergeCell ref="L7:R7"/>
    <mergeCell ref="H12:J12"/>
    <mergeCell ref="B8:K8"/>
    <mergeCell ref="L8:R8"/>
    <mergeCell ref="B9:K9"/>
    <mergeCell ref="L9:R9"/>
  </mergeCells>
  <printOptions/>
  <pageMargins left="0.5298611111111111" right="0.5" top="1.2201388888888889" bottom="0.5097222222222222" header="0.5118055555555556" footer="0.5118055555555556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6"/>
  <sheetViews>
    <sheetView zoomScale="75" zoomScaleNormal="75" workbookViewId="0" topLeftCell="A106">
      <selection activeCell="K192" sqref="K192"/>
    </sheetView>
  </sheetViews>
  <sheetFormatPr defaultColWidth="9.140625" defaultRowHeight="12.75"/>
  <cols>
    <col min="1" max="1" width="6.57421875" style="10" customWidth="1"/>
    <col min="2" max="2" width="26.57421875" style="11" customWidth="1"/>
    <col min="3" max="3" width="96.140625" style="10" customWidth="1"/>
    <col min="4" max="4" width="14.57421875" style="10" customWidth="1"/>
    <col min="5" max="5" width="19.140625" style="10" customWidth="1"/>
    <col min="6" max="6" width="0" style="12" hidden="1" customWidth="1"/>
    <col min="7" max="7" width="0" style="10" hidden="1" customWidth="1"/>
    <col min="8" max="8" width="17.28125" style="10" customWidth="1"/>
    <col min="9" max="9" width="10.421875" style="10" customWidth="1"/>
    <col min="10" max="16384" width="9.140625" style="10" customWidth="1"/>
  </cols>
  <sheetData>
    <row r="1" spans="1:7" ht="55.5" customHeight="1">
      <c r="A1" s="171" t="s">
        <v>13</v>
      </c>
      <c r="B1" s="171"/>
      <c r="C1" s="171"/>
      <c r="D1" s="171"/>
      <c r="E1" s="171"/>
      <c r="F1" s="171"/>
      <c r="G1" s="171"/>
    </row>
    <row r="2" spans="1:7" s="13" customFormat="1" ht="45.75" customHeight="1">
      <c r="A2" s="177" t="s">
        <v>14</v>
      </c>
      <c r="B2" s="177"/>
      <c r="C2" s="177"/>
      <c r="D2" s="177"/>
      <c r="E2" s="177"/>
      <c r="F2" s="177"/>
      <c r="G2" s="177"/>
    </row>
    <row r="3" spans="1:7" ht="63.75" customHeight="1">
      <c r="A3" s="14" t="s">
        <v>15</v>
      </c>
      <c r="B3" s="15" t="s">
        <v>16</v>
      </c>
      <c r="C3" s="16" t="s">
        <v>17</v>
      </c>
      <c r="D3" s="16" t="s">
        <v>18</v>
      </c>
      <c r="E3" s="16" t="s">
        <v>19</v>
      </c>
      <c r="F3" s="17" t="s">
        <v>20</v>
      </c>
      <c r="G3" s="18" t="s">
        <v>21</v>
      </c>
    </row>
    <row r="4" spans="1:7" ht="42" customHeight="1">
      <c r="A4" s="174" t="s">
        <v>22</v>
      </c>
      <c r="B4" s="174"/>
      <c r="C4" s="174"/>
      <c r="D4" s="174"/>
      <c r="E4" s="174"/>
      <c r="F4" s="174"/>
      <c r="G4" s="174"/>
    </row>
    <row r="5" spans="1:7" ht="21" customHeight="1">
      <c r="A5" s="163">
        <v>1</v>
      </c>
      <c r="B5" s="164" t="s">
        <v>23</v>
      </c>
      <c r="C5" s="19" t="s">
        <v>24</v>
      </c>
      <c r="D5" s="165" t="s">
        <v>25</v>
      </c>
      <c r="E5" s="176">
        <f>2*2/10000*20</f>
        <v>0.008</v>
      </c>
      <c r="F5" s="167">
        <v>13500</v>
      </c>
      <c r="G5" s="168">
        <f>E5*F5</f>
        <v>108</v>
      </c>
    </row>
    <row r="6" spans="1:7" ht="34.5" customHeight="1">
      <c r="A6" s="163"/>
      <c r="B6" s="164"/>
      <c r="C6" s="21" t="s">
        <v>26</v>
      </c>
      <c r="D6" s="165"/>
      <c r="E6" s="176"/>
      <c r="F6" s="167"/>
      <c r="G6" s="168"/>
    </row>
    <row r="7" spans="1:7" ht="25.5" customHeight="1">
      <c r="A7" s="163">
        <v>2</v>
      </c>
      <c r="B7" s="164" t="s">
        <v>23</v>
      </c>
      <c r="C7" s="19" t="s">
        <v>27</v>
      </c>
      <c r="D7" s="165" t="s">
        <v>28</v>
      </c>
      <c r="E7" s="176">
        <f>2.5*2.5*20</f>
        <v>125</v>
      </c>
      <c r="F7" s="167">
        <v>13.2</v>
      </c>
      <c r="G7" s="168">
        <f>E7*F7</f>
        <v>1650</v>
      </c>
    </row>
    <row r="8" spans="1:7" ht="36" customHeight="1">
      <c r="A8" s="163"/>
      <c r="B8" s="164"/>
      <c r="C8" s="21" t="s">
        <v>29</v>
      </c>
      <c r="D8" s="165"/>
      <c r="E8" s="176"/>
      <c r="F8" s="167"/>
      <c r="G8" s="168"/>
    </row>
    <row r="9" spans="1:7" ht="41.25" customHeight="1">
      <c r="A9" s="153" t="s">
        <v>30</v>
      </c>
      <c r="B9" s="153"/>
      <c r="C9" s="153"/>
      <c r="D9" s="153"/>
      <c r="E9" s="153"/>
      <c r="F9" s="153"/>
      <c r="G9" s="153"/>
    </row>
    <row r="10" spans="1:7" ht="31.5" customHeight="1">
      <c r="A10" s="152">
        <v>3</v>
      </c>
      <c r="B10" s="141" t="str">
        <f>B7</f>
        <v>Opis techniczny</v>
      </c>
      <c r="C10" s="23" t="s">
        <v>31</v>
      </c>
      <c r="D10" s="120" t="s">
        <v>32</v>
      </c>
      <c r="E10" s="117">
        <f>2*2*20</f>
        <v>80</v>
      </c>
      <c r="F10" s="145">
        <v>12.51</v>
      </c>
      <c r="G10" s="149">
        <f>E10*F10</f>
        <v>1000.8</v>
      </c>
    </row>
    <row r="11" spans="1:7" ht="25.5" customHeight="1">
      <c r="A11" s="152"/>
      <c r="B11" s="141"/>
      <c r="C11" s="24" t="s">
        <v>33</v>
      </c>
      <c r="D11" s="120"/>
      <c r="E11" s="117"/>
      <c r="F11" s="145"/>
      <c r="G11" s="149"/>
    </row>
    <row r="12" spans="1:7" ht="39" customHeight="1">
      <c r="A12" s="153" t="s">
        <v>34</v>
      </c>
      <c r="B12" s="153"/>
      <c r="C12" s="153"/>
      <c r="D12" s="153"/>
      <c r="E12" s="153"/>
      <c r="F12" s="153"/>
      <c r="G12" s="153"/>
    </row>
    <row r="13" spans="1:7" ht="25.5" customHeight="1">
      <c r="A13" s="163">
        <v>4</v>
      </c>
      <c r="B13" s="164" t="str">
        <f>B10</f>
        <v>Opis techniczny</v>
      </c>
      <c r="C13" s="19" t="s">
        <v>35</v>
      </c>
      <c r="D13" s="165" t="s">
        <v>28</v>
      </c>
      <c r="E13" s="166">
        <v>80</v>
      </c>
      <c r="F13" s="167">
        <v>31.5</v>
      </c>
      <c r="G13" s="168">
        <f>E13*F13</f>
        <v>2520</v>
      </c>
    </row>
    <row r="14" spans="1:7" ht="36" customHeight="1">
      <c r="A14" s="163"/>
      <c r="B14" s="164"/>
      <c r="C14" s="21" t="s">
        <v>36</v>
      </c>
      <c r="D14" s="165"/>
      <c r="E14" s="166"/>
      <c r="F14" s="167"/>
      <c r="G14" s="168"/>
    </row>
    <row r="15" spans="1:7" ht="40.5" customHeight="1">
      <c r="A15" s="174" t="s">
        <v>37</v>
      </c>
      <c r="B15" s="174"/>
      <c r="C15" s="174"/>
      <c r="D15" s="174"/>
      <c r="E15" s="174"/>
      <c r="F15" s="174"/>
      <c r="G15" s="174"/>
    </row>
    <row r="16" spans="1:7" ht="21" customHeight="1">
      <c r="A16" s="163">
        <v>5</v>
      </c>
      <c r="B16" s="164" t="str">
        <f>B10</f>
        <v>Opis techniczny</v>
      </c>
      <c r="C16" s="19" t="s">
        <v>38</v>
      </c>
      <c r="D16" s="165" t="s">
        <v>28</v>
      </c>
      <c r="E16" s="166">
        <v>80</v>
      </c>
      <c r="F16" s="167">
        <v>55.5</v>
      </c>
      <c r="G16" s="168">
        <f>E16*F16</f>
        <v>4440</v>
      </c>
    </row>
    <row r="17" spans="1:7" ht="36.75" customHeight="1">
      <c r="A17" s="163"/>
      <c r="B17" s="164"/>
      <c r="C17" s="26" t="s">
        <v>39</v>
      </c>
      <c r="D17" s="165"/>
      <c r="E17" s="166"/>
      <c r="F17" s="167"/>
      <c r="G17" s="168"/>
    </row>
    <row r="18" spans="1:7" ht="39.75" customHeight="1">
      <c r="A18" s="174" t="s">
        <v>40</v>
      </c>
      <c r="B18" s="174"/>
      <c r="C18" s="174"/>
      <c r="D18" s="174"/>
      <c r="E18" s="174"/>
      <c r="F18" s="174"/>
      <c r="G18" s="174"/>
    </row>
    <row r="19" spans="1:7" ht="24" customHeight="1">
      <c r="A19" s="163">
        <v>6</v>
      </c>
      <c r="B19" s="164" t="str">
        <f>B13</f>
        <v>Opis techniczny</v>
      </c>
      <c r="C19" s="19" t="s">
        <v>41</v>
      </c>
      <c r="D19" s="166" t="s">
        <v>42</v>
      </c>
      <c r="E19" s="166">
        <f>(2*2+2*2)*20</f>
        <v>160</v>
      </c>
      <c r="F19" s="167">
        <v>25</v>
      </c>
      <c r="G19" s="175">
        <f>E19*F19</f>
        <v>4000</v>
      </c>
    </row>
    <row r="20" spans="1:7" ht="18.75" customHeight="1">
      <c r="A20" s="163"/>
      <c r="B20" s="164"/>
      <c r="C20" s="21" t="s">
        <v>43</v>
      </c>
      <c r="D20" s="166"/>
      <c r="E20" s="166"/>
      <c r="F20" s="167"/>
      <c r="G20" s="175"/>
    </row>
    <row r="21" spans="1:7" ht="39.75" customHeight="1">
      <c r="A21" s="174" t="s">
        <v>44</v>
      </c>
      <c r="B21" s="174"/>
      <c r="C21" s="174"/>
      <c r="D21" s="174"/>
      <c r="E21" s="174"/>
      <c r="F21" s="174"/>
      <c r="G21" s="174"/>
    </row>
    <row r="22" spans="1:7" ht="22.5" customHeight="1">
      <c r="A22" s="163">
        <v>7</v>
      </c>
      <c r="B22" s="164" t="str">
        <f>B16</f>
        <v>Opis techniczny</v>
      </c>
      <c r="C22" s="19" t="s">
        <v>45</v>
      </c>
      <c r="D22" s="28"/>
      <c r="E22" s="29"/>
      <c r="F22" s="30"/>
      <c r="G22" s="27"/>
    </row>
    <row r="23" spans="1:7" ht="36" customHeight="1">
      <c r="A23" s="163"/>
      <c r="B23" s="164"/>
      <c r="C23" s="21" t="s">
        <v>46</v>
      </c>
      <c r="D23" s="31" t="s">
        <v>47</v>
      </c>
      <c r="E23" s="25">
        <f>2.25*4*20*0.15</f>
        <v>27</v>
      </c>
      <c r="F23" s="30">
        <v>2.5</v>
      </c>
      <c r="G23" s="20">
        <f>E23*F23</f>
        <v>67.5</v>
      </c>
    </row>
    <row r="24" spans="1:7" s="32" customFormat="1" ht="30" customHeight="1">
      <c r="A24" s="171" t="s">
        <v>48</v>
      </c>
      <c r="B24" s="171"/>
      <c r="C24" s="171"/>
      <c r="D24" s="171"/>
      <c r="E24" s="171"/>
      <c r="F24" s="171"/>
      <c r="G24" s="171"/>
    </row>
    <row r="25" spans="1:7" s="32" customFormat="1" ht="20.25">
      <c r="A25" s="173" t="s">
        <v>49</v>
      </c>
      <c r="B25" s="173"/>
      <c r="C25" s="173"/>
      <c r="D25" s="173"/>
      <c r="E25" s="173"/>
      <c r="F25" s="173"/>
      <c r="G25" s="173"/>
    </row>
    <row r="26" spans="1:7" s="32" customFormat="1" ht="57.75" customHeight="1">
      <c r="A26" s="33" t="s">
        <v>15</v>
      </c>
      <c r="B26" s="22" t="s">
        <v>16</v>
      </c>
      <c r="C26" s="34" t="s">
        <v>17</v>
      </c>
      <c r="D26" s="34" t="s">
        <v>18</v>
      </c>
      <c r="E26" s="35" t="s">
        <v>19</v>
      </c>
      <c r="F26" s="36" t="s">
        <v>20</v>
      </c>
      <c r="G26" s="37" t="s">
        <v>21</v>
      </c>
    </row>
    <row r="27" spans="1:7" s="32" customFormat="1" ht="45" customHeight="1">
      <c r="A27" s="153" t="s">
        <v>22</v>
      </c>
      <c r="B27" s="153"/>
      <c r="C27" s="153"/>
      <c r="D27" s="153"/>
      <c r="E27" s="153"/>
      <c r="F27" s="153"/>
      <c r="G27" s="153"/>
    </row>
    <row r="28" spans="1:7" s="32" customFormat="1" ht="36" customHeight="1">
      <c r="A28" s="152">
        <v>1</v>
      </c>
      <c r="B28" s="141" t="s">
        <v>23</v>
      </c>
      <c r="C28" s="23" t="s">
        <v>50</v>
      </c>
      <c r="D28" s="120" t="s">
        <v>51</v>
      </c>
      <c r="E28" s="148">
        <v>0.071</v>
      </c>
      <c r="F28" s="136">
        <v>2919.02</v>
      </c>
      <c r="G28" s="149">
        <f>E28*F28</f>
        <v>207.25042</v>
      </c>
    </row>
    <row r="29" spans="1:7" s="32" customFormat="1" ht="36" customHeight="1">
      <c r="A29" s="152"/>
      <c r="B29" s="141"/>
      <c r="C29" s="38" t="s">
        <v>52</v>
      </c>
      <c r="D29" s="120"/>
      <c r="E29" s="148"/>
      <c r="F29" s="136"/>
      <c r="G29" s="149"/>
    </row>
    <row r="30" spans="1:7" s="32" customFormat="1" ht="38.25" customHeight="1">
      <c r="A30" s="153" t="s">
        <v>53</v>
      </c>
      <c r="B30" s="153"/>
      <c r="C30" s="153"/>
      <c r="D30" s="153"/>
      <c r="E30" s="153"/>
      <c r="F30" s="153"/>
      <c r="G30" s="153"/>
    </row>
    <row r="31" spans="1:7" s="32" customFormat="1" ht="30">
      <c r="A31" s="152">
        <v>2</v>
      </c>
      <c r="B31" s="141" t="s">
        <v>23</v>
      </c>
      <c r="C31" s="23" t="s">
        <v>54</v>
      </c>
      <c r="D31" s="120" t="s">
        <v>32</v>
      </c>
      <c r="E31" s="117">
        <f>3*1.5*4</f>
        <v>18</v>
      </c>
      <c r="F31" s="145">
        <v>41.97</v>
      </c>
      <c r="G31" s="149">
        <f>E31*F31</f>
        <v>755.46</v>
      </c>
    </row>
    <row r="32" spans="1:7" s="32" customFormat="1" ht="20.25" customHeight="1">
      <c r="A32" s="152"/>
      <c r="B32" s="141"/>
      <c r="C32" s="38" t="s">
        <v>55</v>
      </c>
      <c r="D32" s="120"/>
      <c r="E32" s="117"/>
      <c r="F32" s="145"/>
      <c r="G32" s="149"/>
    </row>
    <row r="33" spans="1:7" s="32" customFormat="1" ht="43.5" customHeight="1">
      <c r="A33" s="152">
        <v>3</v>
      </c>
      <c r="B33" s="141" t="s">
        <v>23</v>
      </c>
      <c r="C33" s="23" t="s">
        <v>56</v>
      </c>
      <c r="D33" s="120" t="s">
        <v>32</v>
      </c>
      <c r="E33" s="117">
        <f>21.5*0.2</f>
        <v>4.3</v>
      </c>
      <c r="F33" s="145">
        <v>21.58</v>
      </c>
      <c r="G33" s="149">
        <f>E33*F33</f>
        <v>92.79399999999998</v>
      </c>
    </row>
    <row r="34" spans="1:7" s="32" customFormat="1" ht="17.25" customHeight="1">
      <c r="A34" s="152"/>
      <c r="B34" s="141"/>
      <c r="C34" s="38" t="s">
        <v>57</v>
      </c>
      <c r="D34" s="120"/>
      <c r="E34" s="117"/>
      <c r="F34" s="145"/>
      <c r="G34" s="149"/>
    </row>
    <row r="35" spans="1:7" s="32" customFormat="1" ht="30">
      <c r="A35" s="152">
        <v>4</v>
      </c>
      <c r="B35" s="141" t="s">
        <v>23</v>
      </c>
      <c r="C35" s="38" t="s">
        <v>58</v>
      </c>
      <c r="D35" s="120" t="s">
        <v>32</v>
      </c>
      <c r="E35" s="117">
        <f>(71-21.5)*1.5</f>
        <v>74.25</v>
      </c>
      <c r="F35" s="145">
        <v>19.48</v>
      </c>
      <c r="G35" s="149">
        <f>E35*F35</f>
        <v>1446.39</v>
      </c>
    </row>
    <row r="36" spans="1:7" s="32" customFormat="1" ht="21" customHeight="1">
      <c r="A36" s="152"/>
      <c r="B36" s="141"/>
      <c r="C36" s="38" t="s">
        <v>59</v>
      </c>
      <c r="D36" s="120"/>
      <c r="E36" s="117"/>
      <c r="F36" s="145"/>
      <c r="G36" s="149"/>
    </row>
    <row r="37" spans="1:7" s="32" customFormat="1" ht="45.75" customHeight="1">
      <c r="A37" s="152">
        <v>5</v>
      </c>
      <c r="B37" s="141" t="str">
        <f>B33</f>
        <v>Opis techniczny</v>
      </c>
      <c r="C37" s="39" t="s">
        <v>60</v>
      </c>
      <c r="D37" s="120" t="s">
        <v>42</v>
      </c>
      <c r="E37" s="117">
        <v>21.5</v>
      </c>
      <c r="F37" s="143">
        <v>54.5</v>
      </c>
      <c r="G37" s="149">
        <f>E37*F37</f>
        <v>1171.75</v>
      </c>
    </row>
    <row r="38" spans="1:7" s="32" customFormat="1" ht="23.25" customHeight="1">
      <c r="A38" s="152"/>
      <c r="B38" s="141"/>
      <c r="C38" s="39" t="s">
        <v>61</v>
      </c>
      <c r="D38" s="120"/>
      <c r="E38" s="117"/>
      <c r="F38" s="143"/>
      <c r="G38" s="149"/>
    </row>
    <row r="39" spans="1:7" s="32" customFormat="1" ht="35.25" customHeight="1">
      <c r="A39" s="152">
        <v>6</v>
      </c>
      <c r="B39" s="141" t="str">
        <f>B31</f>
        <v>Opis techniczny</v>
      </c>
      <c r="C39" s="39" t="s">
        <v>62</v>
      </c>
      <c r="D39" s="120" t="s">
        <v>32</v>
      </c>
      <c r="E39" s="117">
        <v>18.8</v>
      </c>
      <c r="F39" s="143">
        <v>19.48</v>
      </c>
      <c r="G39" s="149">
        <f>E39*F39</f>
        <v>366.22400000000005</v>
      </c>
    </row>
    <row r="40" spans="1:7" s="32" customFormat="1" ht="20.25" customHeight="1">
      <c r="A40" s="152"/>
      <c r="B40" s="141"/>
      <c r="C40" s="39" t="s">
        <v>63</v>
      </c>
      <c r="D40" s="120"/>
      <c r="E40" s="117"/>
      <c r="F40" s="143"/>
      <c r="G40" s="149"/>
    </row>
    <row r="41" spans="1:7" s="32" customFormat="1" ht="36" customHeight="1">
      <c r="A41" s="153" t="s">
        <v>30</v>
      </c>
      <c r="B41" s="153"/>
      <c r="C41" s="153"/>
      <c r="D41" s="153"/>
      <c r="E41" s="153"/>
      <c r="F41" s="153"/>
      <c r="G41" s="153"/>
    </row>
    <row r="42" spans="1:7" s="32" customFormat="1" ht="33.75" customHeight="1">
      <c r="A42" s="152">
        <v>7</v>
      </c>
      <c r="B42" s="141" t="str">
        <f>B39</f>
        <v>Opis techniczny</v>
      </c>
      <c r="C42" s="23" t="s">
        <v>64</v>
      </c>
      <c r="D42" s="120" t="s">
        <v>32</v>
      </c>
      <c r="E42" s="117">
        <f>(71-13.5)*1.5</f>
        <v>86.25</v>
      </c>
      <c r="F42" s="136">
        <v>12.51</v>
      </c>
      <c r="G42" s="149">
        <f>E42*F42</f>
        <v>1078.9875</v>
      </c>
    </row>
    <row r="43" spans="1:7" s="32" customFormat="1" ht="18" customHeight="1">
      <c r="A43" s="152"/>
      <c r="B43" s="141"/>
      <c r="C43" s="24" t="s">
        <v>65</v>
      </c>
      <c r="D43" s="120"/>
      <c r="E43" s="117"/>
      <c r="F43" s="136"/>
      <c r="G43" s="149"/>
    </row>
    <row r="44" spans="1:7" s="32" customFormat="1" ht="33.75" customHeight="1">
      <c r="A44" s="152">
        <v>8</v>
      </c>
      <c r="B44" s="141" t="str">
        <f>B35</f>
        <v>Opis techniczny</v>
      </c>
      <c r="C44" s="23" t="s">
        <v>66</v>
      </c>
      <c r="D44" s="120" t="s">
        <v>32</v>
      </c>
      <c r="E44" s="117">
        <f>3*4.5*2</f>
        <v>27</v>
      </c>
      <c r="F44" s="136">
        <v>15.5</v>
      </c>
      <c r="G44" s="149">
        <f>E44*F44</f>
        <v>418.5</v>
      </c>
    </row>
    <row r="45" spans="1:7" s="32" customFormat="1" ht="23.25" customHeight="1">
      <c r="A45" s="152"/>
      <c r="B45" s="141"/>
      <c r="C45" s="24" t="s">
        <v>67</v>
      </c>
      <c r="D45" s="120"/>
      <c r="E45" s="117"/>
      <c r="F45" s="136"/>
      <c r="G45" s="149"/>
    </row>
    <row r="46" spans="1:7" s="32" customFormat="1" ht="39" customHeight="1">
      <c r="A46" s="153" t="s">
        <v>68</v>
      </c>
      <c r="B46" s="153"/>
      <c r="C46" s="153"/>
      <c r="D46" s="153"/>
      <c r="E46" s="153"/>
      <c r="F46" s="153"/>
      <c r="G46" s="153"/>
    </row>
    <row r="47" spans="1:7" s="32" customFormat="1" ht="36" customHeight="1">
      <c r="A47" s="156">
        <v>9</v>
      </c>
      <c r="B47" s="141" t="str">
        <f>B44</f>
        <v>Opis techniczny</v>
      </c>
      <c r="C47" s="23" t="s">
        <v>69</v>
      </c>
      <c r="D47" s="120" t="s">
        <v>32</v>
      </c>
      <c r="E47" s="117">
        <f>3*4.5*1.2</f>
        <v>16.2</v>
      </c>
      <c r="F47" s="136">
        <v>11.5</v>
      </c>
      <c r="G47" s="149">
        <f>E47*F47</f>
        <v>186.29999999999998</v>
      </c>
    </row>
    <row r="48" spans="1:7" s="32" customFormat="1" ht="18">
      <c r="A48" s="156"/>
      <c r="B48" s="141"/>
      <c r="C48" s="24" t="s">
        <v>70</v>
      </c>
      <c r="D48" s="120"/>
      <c r="E48" s="117"/>
      <c r="F48" s="136"/>
      <c r="G48" s="149"/>
    </row>
    <row r="49" spans="1:7" s="32" customFormat="1" ht="36.75" customHeight="1">
      <c r="A49" s="153" t="s">
        <v>34</v>
      </c>
      <c r="B49" s="153"/>
      <c r="C49" s="153"/>
      <c r="D49" s="153"/>
      <c r="E49" s="153"/>
      <c r="F49" s="153"/>
      <c r="G49" s="153"/>
    </row>
    <row r="50" spans="1:7" s="32" customFormat="1" ht="28.5" customHeight="1">
      <c r="A50" s="156">
        <v>10</v>
      </c>
      <c r="B50" s="141" t="str">
        <f>B47</f>
        <v>Opis techniczny</v>
      </c>
      <c r="C50" s="23" t="s">
        <v>71</v>
      </c>
      <c r="D50" s="120" t="s">
        <v>32</v>
      </c>
      <c r="E50" s="117">
        <f>(71-13.5)*1.2</f>
        <v>69</v>
      </c>
      <c r="F50" s="136">
        <v>31.5</v>
      </c>
      <c r="G50" s="149">
        <f>E50*F50</f>
        <v>2173.5</v>
      </c>
    </row>
    <row r="51" spans="1:7" s="32" customFormat="1" ht="33" customHeight="1">
      <c r="A51" s="156"/>
      <c r="B51" s="141"/>
      <c r="C51" s="24" t="s">
        <v>72</v>
      </c>
      <c r="D51" s="120"/>
      <c r="E51" s="117"/>
      <c r="F51" s="136"/>
      <c r="G51" s="149"/>
    </row>
    <row r="52" spans="1:7" s="32" customFormat="1" ht="29.25" customHeight="1">
      <c r="A52" s="156">
        <v>11</v>
      </c>
      <c r="B52" s="141" t="str">
        <f>B50</f>
        <v>Opis techniczny</v>
      </c>
      <c r="C52" s="23" t="s">
        <v>73</v>
      </c>
      <c r="D52" s="120" t="s">
        <v>32</v>
      </c>
      <c r="E52" s="117">
        <f>E47</f>
        <v>16.2</v>
      </c>
      <c r="F52" s="136">
        <v>40.49</v>
      </c>
      <c r="G52" s="149">
        <f>E52*F52</f>
        <v>655.938</v>
      </c>
    </row>
    <row r="53" spans="1:7" s="32" customFormat="1" ht="33.75" customHeight="1">
      <c r="A53" s="156"/>
      <c r="B53" s="141"/>
      <c r="C53" s="24" t="s">
        <v>74</v>
      </c>
      <c r="D53" s="120"/>
      <c r="E53" s="117"/>
      <c r="F53" s="136"/>
      <c r="G53" s="149"/>
    </row>
    <row r="54" spans="1:7" s="32" customFormat="1" ht="42.75" customHeight="1">
      <c r="A54" s="153" t="s">
        <v>37</v>
      </c>
      <c r="B54" s="153"/>
      <c r="C54" s="153"/>
      <c r="D54" s="153"/>
      <c r="E54" s="153"/>
      <c r="F54" s="153"/>
      <c r="G54" s="153"/>
    </row>
    <row r="55" spans="1:7" s="32" customFormat="1" ht="33.75" customHeight="1">
      <c r="A55" s="152">
        <v>12</v>
      </c>
      <c r="B55" s="141" t="str">
        <f>B50</f>
        <v>Opis techniczny</v>
      </c>
      <c r="C55" s="23" t="s">
        <v>75</v>
      </c>
      <c r="D55" s="120" t="s">
        <v>32</v>
      </c>
      <c r="E55" s="117">
        <f>E50</f>
        <v>69</v>
      </c>
      <c r="F55" s="136">
        <v>55.5</v>
      </c>
      <c r="G55" s="149">
        <f>E55*F55</f>
        <v>3829.5</v>
      </c>
    </row>
    <row r="56" spans="1:7" s="32" customFormat="1" ht="24" customHeight="1">
      <c r="A56" s="152"/>
      <c r="B56" s="141"/>
      <c r="C56" s="40" t="s">
        <v>76</v>
      </c>
      <c r="D56" s="120"/>
      <c r="E56" s="117"/>
      <c r="F56" s="136"/>
      <c r="G56" s="149"/>
    </row>
    <row r="57" spans="1:7" s="32" customFormat="1" ht="36.75" customHeight="1">
      <c r="A57" s="152">
        <v>13</v>
      </c>
      <c r="B57" s="141" t="str">
        <f>B52</f>
        <v>Opis techniczny</v>
      </c>
      <c r="C57" s="23" t="s">
        <v>77</v>
      </c>
      <c r="D57" s="120" t="s">
        <v>32</v>
      </c>
      <c r="E57" s="117">
        <f>E52</f>
        <v>16.2</v>
      </c>
      <c r="F57" s="136">
        <v>70.5</v>
      </c>
      <c r="G57" s="149">
        <f>E57*F57</f>
        <v>1142.1</v>
      </c>
    </row>
    <row r="58" spans="1:7" s="32" customFormat="1" ht="23.25" customHeight="1">
      <c r="A58" s="152"/>
      <c r="B58" s="141"/>
      <c r="C58" s="40" t="s">
        <v>78</v>
      </c>
      <c r="D58" s="120"/>
      <c r="E58" s="117"/>
      <c r="F58" s="136"/>
      <c r="G58" s="149"/>
    </row>
    <row r="59" spans="1:7" s="41" customFormat="1" ht="42" customHeight="1">
      <c r="A59" s="153" t="s">
        <v>40</v>
      </c>
      <c r="B59" s="153"/>
      <c r="C59" s="153"/>
      <c r="D59" s="153"/>
      <c r="E59" s="153"/>
      <c r="F59" s="153"/>
      <c r="G59" s="153"/>
    </row>
    <row r="60" spans="1:7" s="32" customFormat="1" ht="22.5" customHeight="1">
      <c r="A60" s="152">
        <v>14</v>
      </c>
      <c r="B60" s="141" t="str">
        <f>B50</f>
        <v>Opis techniczny</v>
      </c>
      <c r="C60" s="23" t="s">
        <v>79</v>
      </c>
      <c r="D60" s="116" t="s">
        <v>42</v>
      </c>
      <c r="E60" s="117">
        <f>71-13.5</f>
        <v>57.5</v>
      </c>
      <c r="F60" s="136">
        <v>25</v>
      </c>
      <c r="G60" s="149">
        <f>E60*F60</f>
        <v>1437.5</v>
      </c>
    </row>
    <row r="61" spans="1:7" s="32" customFormat="1" ht="24.75" customHeight="1">
      <c r="A61" s="152"/>
      <c r="B61" s="141"/>
      <c r="C61" s="24" t="s">
        <v>80</v>
      </c>
      <c r="D61" s="116"/>
      <c r="E61" s="117"/>
      <c r="F61" s="136"/>
      <c r="G61" s="149"/>
    </row>
    <row r="62" spans="1:7" s="32" customFormat="1" ht="24.75" customHeight="1">
      <c r="A62" s="152">
        <v>15</v>
      </c>
      <c r="B62" s="141" t="str">
        <f>B50</f>
        <v>Opis techniczny</v>
      </c>
      <c r="C62" s="23" t="s">
        <v>81</v>
      </c>
      <c r="D62" s="116" t="s">
        <v>42</v>
      </c>
      <c r="E62" s="117">
        <f>71-18-13.5</f>
        <v>39.5</v>
      </c>
      <c r="F62" s="136">
        <v>125.37</v>
      </c>
      <c r="G62" s="149">
        <f>E62*F62</f>
        <v>4952.115</v>
      </c>
    </row>
    <row r="63" spans="1:7" s="32" customFormat="1" ht="24.75" customHeight="1">
      <c r="A63" s="152"/>
      <c r="B63" s="141"/>
      <c r="C63" s="24" t="s">
        <v>82</v>
      </c>
      <c r="D63" s="116"/>
      <c r="E63" s="117"/>
      <c r="F63" s="136"/>
      <c r="G63" s="149"/>
    </row>
    <row r="64" spans="1:7" s="32" customFormat="1" ht="21" customHeight="1">
      <c r="A64" s="152">
        <v>16</v>
      </c>
      <c r="B64" s="141" t="str">
        <f>B52</f>
        <v>Opis techniczny</v>
      </c>
      <c r="C64" s="23" t="s">
        <v>83</v>
      </c>
      <c r="D64" s="116" t="s">
        <v>42</v>
      </c>
      <c r="E64" s="117">
        <f>13.5*2</f>
        <v>27</v>
      </c>
      <c r="F64" s="136">
        <v>125.37</v>
      </c>
      <c r="G64" s="149">
        <f>E64*F64</f>
        <v>3384.9900000000002</v>
      </c>
    </row>
    <row r="65" spans="1:7" s="32" customFormat="1" ht="18" customHeight="1">
      <c r="A65" s="152"/>
      <c r="B65" s="141"/>
      <c r="C65" s="24" t="s">
        <v>84</v>
      </c>
      <c r="D65" s="116"/>
      <c r="E65" s="117"/>
      <c r="F65" s="136"/>
      <c r="G65" s="149"/>
    </row>
    <row r="66" spans="1:7" s="41" customFormat="1" ht="48" customHeight="1">
      <c r="A66" s="150" t="s">
        <v>85</v>
      </c>
      <c r="B66" s="150"/>
      <c r="C66" s="150"/>
      <c r="D66" s="150"/>
      <c r="E66" s="150"/>
      <c r="F66" s="150"/>
      <c r="G66" s="150"/>
    </row>
    <row r="67" spans="1:7" s="41" customFormat="1" ht="18">
      <c r="A67" s="163">
        <v>17</v>
      </c>
      <c r="B67" s="15" t="str">
        <f>B64</f>
        <v>Opis techniczny</v>
      </c>
      <c r="C67" s="19" t="s">
        <v>86</v>
      </c>
      <c r="D67" s="28" t="s">
        <v>87</v>
      </c>
      <c r="E67" s="29" t="s">
        <v>87</v>
      </c>
      <c r="F67" s="42" t="s">
        <v>87</v>
      </c>
      <c r="G67" s="27" t="s">
        <v>87</v>
      </c>
    </row>
    <row r="68" spans="1:7" s="41" customFormat="1" ht="23.25" customHeight="1">
      <c r="A68" s="163"/>
      <c r="B68" s="15" t="s">
        <v>88</v>
      </c>
      <c r="C68" s="43" t="s">
        <v>89</v>
      </c>
      <c r="D68" s="25" t="s">
        <v>90</v>
      </c>
      <c r="E68" s="25">
        <v>1</v>
      </c>
      <c r="F68" s="42">
        <v>2000</v>
      </c>
      <c r="G68" s="20">
        <v>1000</v>
      </c>
    </row>
    <row r="69" spans="1:10" s="41" customFormat="1" ht="30">
      <c r="A69" s="163"/>
      <c r="B69" s="15" t="s">
        <v>91</v>
      </c>
      <c r="C69" s="21" t="s">
        <v>92</v>
      </c>
      <c r="D69" s="25" t="s">
        <v>90</v>
      </c>
      <c r="E69" s="25">
        <v>1</v>
      </c>
      <c r="F69" s="42">
        <v>5000</v>
      </c>
      <c r="G69" s="20">
        <v>1000</v>
      </c>
      <c r="J69" s="10" t="s">
        <v>93</v>
      </c>
    </row>
    <row r="70" spans="1:7" s="49" customFormat="1" ht="68.25" customHeight="1">
      <c r="A70" s="44"/>
      <c r="B70" s="45"/>
      <c r="C70" s="46"/>
      <c r="D70" s="46"/>
      <c r="E70" s="46"/>
      <c r="F70" s="47"/>
      <c r="G70" s="48"/>
    </row>
    <row r="71" spans="1:7" s="50" customFormat="1" ht="30" customHeight="1">
      <c r="A71" s="171" t="s">
        <v>94</v>
      </c>
      <c r="B71" s="171"/>
      <c r="C71" s="171"/>
      <c r="D71" s="171"/>
      <c r="E71" s="171"/>
      <c r="F71" s="171"/>
      <c r="G71" s="171"/>
    </row>
    <row r="72" spans="1:7" s="50" customFormat="1" ht="26.25" customHeight="1">
      <c r="A72" s="172" t="s">
        <v>95</v>
      </c>
      <c r="B72" s="172"/>
      <c r="C72" s="172"/>
      <c r="D72" s="172"/>
      <c r="E72" s="172"/>
      <c r="F72" s="172"/>
      <c r="G72" s="172"/>
    </row>
    <row r="73" spans="1:7" s="50" customFormat="1" ht="67.5" customHeight="1">
      <c r="A73" s="51" t="s">
        <v>15</v>
      </c>
      <c r="B73" s="52" t="s">
        <v>16</v>
      </c>
      <c r="C73" s="53" t="s">
        <v>17</v>
      </c>
      <c r="D73" s="53" t="s">
        <v>18</v>
      </c>
      <c r="E73" s="54" t="s">
        <v>19</v>
      </c>
      <c r="F73" s="36" t="s">
        <v>20</v>
      </c>
      <c r="G73" s="37" t="s">
        <v>21</v>
      </c>
    </row>
    <row r="74" spans="1:7" s="50" customFormat="1" ht="40.5" customHeight="1">
      <c r="A74" s="153" t="s">
        <v>22</v>
      </c>
      <c r="B74" s="153"/>
      <c r="C74" s="153"/>
      <c r="D74" s="153"/>
      <c r="E74" s="153"/>
      <c r="F74" s="153"/>
      <c r="G74" s="153"/>
    </row>
    <row r="75" spans="1:7" s="50" customFormat="1" ht="31.5" customHeight="1">
      <c r="A75" s="156">
        <v>1</v>
      </c>
      <c r="B75" s="157" t="s">
        <v>23</v>
      </c>
      <c r="C75" s="55" t="s">
        <v>50</v>
      </c>
      <c r="D75" s="162" t="s">
        <v>51</v>
      </c>
      <c r="E75" s="148">
        <f>0.077+0.019</f>
        <v>0.096</v>
      </c>
      <c r="F75" s="136">
        <v>2919.02</v>
      </c>
      <c r="G75" s="149">
        <f>E75*F75</f>
        <v>280.22592000000003</v>
      </c>
    </row>
    <row r="76" spans="1:7" s="50" customFormat="1" ht="22.5" customHeight="1">
      <c r="A76" s="156"/>
      <c r="B76" s="157"/>
      <c r="C76" s="56" t="s">
        <v>96</v>
      </c>
      <c r="D76" s="162"/>
      <c r="E76" s="148"/>
      <c r="F76" s="136"/>
      <c r="G76" s="149"/>
    </row>
    <row r="77" spans="1:7" s="50" customFormat="1" ht="40.5" customHeight="1">
      <c r="A77" s="153" t="s">
        <v>53</v>
      </c>
      <c r="B77" s="153"/>
      <c r="C77" s="153"/>
      <c r="D77" s="153"/>
      <c r="E77" s="153"/>
      <c r="F77" s="153"/>
      <c r="G77" s="153"/>
    </row>
    <row r="78" spans="1:7" s="50" customFormat="1" ht="57" customHeight="1">
      <c r="A78" s="156">
        <v>2</v>
      </c>
      <c r="B78" s="157" t="s">
        <v>23</v>
      </c>
      <c r="C78" s="57" t="s">
        <v>97</v>
      </c>
      <c r="D78" s="162" t="s">
        <v>32</v>
      </c>
      <c r="E78" s="117">
        <f>77*2</f>
        <v>154</v>
      </c>
      <c r="F78" s="169">
        <v>23.5</v>
      </c>
      <c r="G78" s="149">
        <f>E78*F78</f>
        <v>3619</v>
      </c>
    </row>
    <row r="79" spans="1:7" s="50" customFormat="1" ht="24.75" customHeight="1">
      <c r="A79" s="156"/>
      <c r="B79" s="157"/>
      <c r="C79" s="58" t="s">
        <v>98</v>
      </c>
      <c r="D79" s="162"/>
      <c r="E79" s="117"/>
      <c r="F79" s="169"/>
      <c r="G79" s="149"/>
    </row>
    <row r="80" spans="1:7" s="50" customFormat="1" ht="57.75" customHeight="1">
      <c r="A80" s="156">
        <v>3</v>
      </c>
      <c r="B80" s="157" t="s">
        <v>23</v>
      </c>
      <c r="C80" s="39" t="s">
        <v>99</v>
      </c>
      <c r="D80" s="162" t="s">
        <v>42</v>
      </c>
      <c r="E80" s="117">
        <f>31.5+19</f>
        <v>50.5</v>
      </c>
      <c r="F80" s="169">
        <v>19.5</v>
      </c>
      <c r="G80" s="149">
        <f>E80*F80</f>
        <v>984.75</v>
      </c>
    </row>
    <row r="81" spans="1:7" s="50" customFormat="1" ht="24" customHeight="1">
      <c r="A81" s="156"/>
      <c r="B81" s="157"/>
      <c r="C81" s="58" t="s">
        <v>100</v>
      </c>
      <c r="D81" s="162"/>
      <c r="E81" s="117"/>
      <c r="F81" s="169"/>
      <c r="G81" s="149"/>
    </row>
    <row r="82" spans="1:7" s="50" customFormat="1" ht="36" customHeight="1">
      <c r="A82" s="156">
        <v>4</v>
      </c>
      <c r="B82" s="157" t="str">
        <f>B80</f>
        <v>Opis techniczny</v>
      </c>
      <c r="C82" s="57" t="s">
        <v>101</v>
      </c>
      <c r="D82" s="162" t="s">
        <v>102</v>
      </c>
      <c r="E82" s="117">
        <f>19*0.2*2+3.5*0.2</f>
        <v>8.3</v>
      </c>
      <c r="F82" s="170">
        <v>158</v>
      </c>
      <c r="G82" s="149">
        <f>E82*F82</f>
        <v>1311.4</v>
      </c>
    </row>
    <row r="83" spans="1:7" s="50" customFormat="1" ht="23.25" customHeight="1">
      <c r="A83" s="156"/>
      <c r="B83" s="157"/>
      <c r="C83" s="58" t="s">
        <v>103</v>
      </c>
      <c r="D83" s="162"/>
      <c r="E83" s="117"/>
      <c r="F83" s="170"/>
      <c r="G83" s="149"/>
    </row>
    <row r="84" spans="1:7" s="50" customFormat="1" ht="38.25" customHeight="1">
      <c r="A84" s="153" t="s">
        <v>104</v>
      </c>
      <c r="B84" s="153"/>
      <c r="C84" s="153"/>
      <c r="D84" s="153"/>
      <c r="E84" s="153"/>
      <c r="F84" s="153"/>
      <c r="G84" s="153"/>
    </row>
    <row r="85" spans="1:7" s="50" customFormat="1" ht="24" customHeight="1">
      <c r="A85" s="163">
        <v>5</v>
      </c>
      <c r="B85" s="164" t="str">
        <f>B78</f>
        <v>Opis techniczny</v>
      </c>
      <c r="C85" s="19" t="s">
        <v>105</v>
      </c>
      <c r="D85" s="165" t="s">
        <v>28</v>
      </c>
      <c r="E85" s="166">
        <f>(77-3.5)*1.5</f>
        <v>110.25</v>
      </c>
      <c r="F85" s="167">
        <v>5.92</v>
      </c>
      <c r="G85" s="168">
        <f>E85*F85</f>
        <v>652.68</v>
      </c>
    </row>
    <row r="86" spans="1:7" s="50" customFormat="1" ht="23.25" customHeight="1">
      <c r="A86" s="163"/>
      <c r="B86" s="164"/>
      <c r="C86" s="21" t="s">
        <v>106</v>
      </c>
      <c r="D86" s="165"/>
      <c r="E86" s="166"/>
      <c r="F86" s="167"/>
      <c r="G86" s="168"/>
    </row>
    <row r="87" spans="1:7" s="50" customFormat="1" ht="42" customHeight="1">
      <c r="A87" s="153" t="s">
        <v>34</v>
      </c>
      <c r="B87" s="153"/>
      <c r="C87" s="153"/>
      <c r="D87" s="153"/>
      <c r="E87" s="153"/>
      <c r="F87" s="153"/>
      <c r="G87" s="153"/>
    </row>
    <row r="88" spans="1:7" s="50" customFormat="1" ht="25.5" customHeight="1">
      <c r="A88" s="156">
        <v>6</v>
      </c>
      <c r="B88" s="157" t="str">
        <f>B85</f>
        <v>Opis techniczny</v>
      </c>
      <c r="C88" s="55" t="s">
        <v>71</v>
      </c>
      <c r="D88" s="162" t="s">
        <v>32</v>
      </c>
      <c r="E88" s="117">
        <f>E85</f>
        <v>110.25</v>
      </c>
      <c r="F88" s="136">
        <v>31.5</v>
      </c>
      <c r="G88" s="149">
        <f>E88*F88</f>
        <v>3472.875</v>
      </c>
    </row>
    <row r="89" spans="1:7" s="50" customFormat="1" ht="34.5" customHeight="1">
      <c r="A89" s="156"/>
      <c r="B89" s="157"/>
      <c r="C89" s="59" t="s">
        <v>107</v>
      </c>
      <c r="D89" s="162"/>
      <c r="E89" s="117"/>
      <c r="F89" s="136"/>
      <c r="G89" s="149"/>
    </row>
    <row r="90" spans="1:7" s="32" customFormat="1" ht="24.75" customHeight="1">
      <c r="A90" s="156">
        <v>7</v>
      </c>
      <c r="B90" s="141" t="str">
        <f>B88</f>
        <v>Opis techniczny</v>
      </c>
      <c r="C90" s="23" t="s">
        <v>73</v>
      </c>
      <c r="D90" s="120" t="s">
        <v>32</v>
      </c>
      <c r="E90" s="117">
        <f>19*2.5+3.5*1.5</f>
        <v>52.75</v>
      </c>
      <c r="F90" s="136">
        <v>40.49</v>
      </c>
      <c r="G90" s="149">
        <f>E90*F90</f>
        <v>2135.8475000000003</v>
      </c>
    </row>
    <row r="91" spans="1:7" s="32" customFormat="1" ht="39.75" customHeight="1">
      <c r="A91" s="156"/>
      <c r="B91" s="141"/>
      <c r="C91" s="24" t="s">
        <v>108</v>
      </c>
      <c r="D91" s="120"/>
      <c r="E91" s="117"/>
      <c r="F91" s="136"/>
      <c r="G91" s="149"/>
    </row>
    <row r="92" spans="1:7" s="50" customFormat="1" ht="43.5" customHeight="1">
      <c r="A92" s="153" t="s">
        <v>37</v>
      </c>
      <c r="B92" s="153"/>
      <c r="C92" s="153"/>
      <c r="D92" s="153"/>
      <c r="E92" s="153"/>
      <c r="F92" s="153"/>
      <c r="G92" s="153"/>
    </row>
    <row r="93" spans="1:7" s="32" customFormat="1" ht="36.75" customHeight="1">
      <c r="A93" s="152">
        <v>8</v>
      </c>
      <c r="B93" s="141" t="str">
        <f>B90</f>
        <v>Opis techniczny</v>
      </c>
      <c r="C93" s="23" t="s">
        <v>109</v>
      </c>
      <c r="D93" s="120" t="s">
        <v>32</v>
      </c>
      <c r="E93" s="117">
        <f>E90</f>
        <v>52.75</v>
      </c>
      <c r="F93" s="136">
        <v>55.5</v>
      </c>
      <c r="G93" s="149">
        <f>E93*F93</f>
        <v>2927.625</v>
      </c>
    </row>
    <row r="94" spans="1:7" s="32" customFormat="1" ht="23.25" customHeight="1">
      <c r="A94" s="152"/>
      <c r="B94" s="141"/>
      <c r="C94" s="40" t="s">
        <v>78</v>
      </c>
      <c r="D94" s="120"/>
      <c r="E94" s="117"/>
      <c r="F94" s="136"/>
      <c r="G94" s="149"/>
    </row>
    <row r="95" spans="1:7" s="50" customFormat="1" ht="36.75" customHeight="1">
      <c r="A95" s="158">
        <v>9</v>
      </c>
      <c r="B95" s="159" t="str">
        <f>B93</f>
        <v>Opis techniczny</v>
      </c>
      <c r="C95" s="60" t="s">
        <v>110</v>
      </c>
      <c r="D95" s="160" t="s">
        <v>32</v>
      </c>
      <c r="E95" s="161">
        <f>E88</f>
        <v>110.25</v>
      </c>
      <c r="F95" s="154">
        <v>70.5</v>
      </c>
      <c r="G95" s="155">
        <f>E95*F95</f>
        <v>7772.625</v>
      </c>
    </row>
    <row r="96" spans="1:7" s="50" customFormat="1" ht="26.25" customHeight="1">
      <c r="A96" s="158"/>
      <c r="B96" s="159"/>
      <c r="C96" s="61" t="s">
        <v>111</v>
      </c>
      <c r="D96" s="160"/>
      <c r="E96" s="161"/>
      <c r="F96" s="154"/>
      <c r="G96" s="155"/>
    </row>
    <row r="97" spans="1:7" s="62" customFormat="1" ht="39.75" customHeight="1">
      <c r="A97" s="153" t="s">
        <v>40</v>
      </c>
      <c r="B97" s="153"/>
      <c r="C97" s="153"/>
      <c r="D97" s="153"/>
      <c r="E97" s="153"/>
      <c r="F97" s="153"/>
      <c r="G97" s="153"/>
    </row>
    <row r="98" spans="1:7" s="50" customFormat="1" ht="27.75" customHeight="1">
      <c r="A98" s="156">
        <v>10</v>
      </c>
      <c r="B98" s="157" t="str">
        <f>B88</f>
        <v>Opis techniczny</v>
      </c>
      <c r="C98" s="55" t="s">
        <v>79</v>
      </c>
      <c r="D98" s="116" t="s">
        <v>42</v>
      </c>
      <c r="E98" s="117">
        <f>77-3.5</f>
        <v>73.5</v>
      </c>
      <c r="F98" s="136">
        <v>25</v>
      </c>
      <c r="G98" s="149">
        <f>E98*F98</f>
        <v>1837.5</v>
      </c>
    </row>
    <row r="99" spans="1:7" s="50" customFormat="1" ht="27.75" customHeight="1">
      <c r="A99" s="156"/>
      <c r="B99" s="157"/>
      <c r="C99" s="59" t="s">
        <v>112</v>
      </c>
      <c r="D99" s="116"/>
      <c r="E99" s="117"/>
      <c r="F99" s="136"/>
      <c r="G99" s="149"/>
    </row>
    <row r="100" spans="1:7" s="50" customFormat="1" ht="46.5" customHeight="1">
      <c r="A100" s="153" t="s">
        <v>113</v>
      </c>
      <c r="B100" s="153"/>
      <c r="C100" s="153"/>
      <c r="D100" s="153"/>
      <c r="E100" s="153"/>
      <c r="F100" s="153"/>
      <c r="G100" s="153"/>
    </row>
    <row r="101" spans="1:7" s="32" customFormat="1" ht="37.5" customHeight="1">
      <c r="A101" s="152">
        <v>11</v>
      </c>
      <c r="B101" s="141" t="str">
        <f>B88</f>
        <v>Opis techniczny</v>
      </c>
      <c r="C101" s="23" t="s">
        <v>114</v>
      </c>
      <c r="D101" s="116" t="s">
        <v>42</v>
      </c>
      <c r="E101" s="117">
        <f>77-40-3.5</f>
        <v>33.5</v>
      </c>
      <c r="F101" s="136">
        <v>125.37</v>
      </c>
      <c r="G101" s="149">
        <f>E101*F101</f>
        <v>4199.895</v>
      </c>
    </row>
    <row r="102" spans="1:7" s="32" customFormat="1" ht="24.75" customHeight="1">
      <c r="A102" s="152"/>
      <c r="B102" s="141"/>
      <c r="C102" s="24" t="s">
        <v>115</v>
      </c>
      <c r="D102" s="116"/>
      <c r="E102" s="117"/>
      <c r="F102" s="136"/>
      <c r="G102" s="149"/>
    </row>
    <row r="103" spans="1:7" s="32" customFormat="1" ht="21" customHeight="1">
      <c r="A103" s="152">
        <v>12</v>
      </c>
      <c r="B103" s="141" t="str">
        <f>B90</f>
        <v>Opis techniczny</v>
      </c>
      <c r="C103" s="23" t="s">
        <v>83</v>
      </c>
      <c r="D103" s="116" t="s">
        <v>42</v>
      </c>
      <c r="E103" s="117">
        <f>19+19+3.5</f>
        <v>41.5</v>
      </c>
      <c r="F103" s="136">
        <v>125.37</v>
      </c>
      <c r="G103" s="149">
        <f>E103*F103</f>
        <v>5202.8550000000005</v>
      </c>
    </row>
    <row r="104" spans="1:7" s="32" customFormat="1" ht="18" customHeight="1">
      <c r="A104" s="152"/>
      <c r="B104" s="141"/>
      <c r="C104" s="24" t="s">
        <v>116</v>
      </c>
      <c r="D104" s="116"/>
      <c r="E104" s="117"/>
      <c r="F104" s="136"/>
      <c r="G104" s="149"/>
    </row>
    <row r="105" spans="1:7" s="62" customFormat="1" ht="39" customHeight="1">
      <c r="A105" s="150" t="s">
        <v>85</v>
      </c>
      <c r="B105" s="150"/>
      <c r="C105" s="150"/>
      <c r="D105" s="150"/>
      <c r="E105" s="150"/>
      <c r="F105" s="150"/>
      <c r="G105" s="150"/>
    </row>
    <row r="106" spans="1:7" s="62" customFormat="1" ht="29.25" customHeight="1">
      <c r="A106" s="151">
        <v>13</v>
      </c>
      <c r="B106" s="63" t="str">
        <f>B101</f>
        <v>Opis techniczny</v>
      </c>
      <c r="C106" s="64" t="s">
        <v>86</v>
      </c>
      <c r="D106" s="65" t="s">
        <v>87</v>
      </c>
      <c r="E106" s="66" t="s">
        <v>87</v>
      </c>
      <c r="F106" s="42" t="s">
        <v>87</v>
      </c>
      <c r="G106" s="27" t="s">
        <v>87</v>
      </c>
    </row>
    <row r="107" spans="1:7" s="62" customFormat="1" ht="24.75" customHeight="1">
      <c r="A107" s="151"/>
      <c r="B107" s="63" t="s">
        <v>88</v>
      </c>
      <c r="C107" s="67" t="s">
        <v>89</v>
      </c>
      <c r="D107" s="25" t="s">
        <v>90</v>
      </c>
      <c r="E107" s="25">
        <v>1</v>
      </c>
      <c r="F107" s="42">
        <v>2000</v>
      </c>
      <c r="G107" s="20">
        <v>1000</v>
      </c>
    </row>
    <row r="108" spans="1:7" s="62" customFormat="1" ht="36.75" customHeight="1">
      <c r="A108" s="151"/>
      <c r="B108" s="63" t="s">
        <v>91</v>
      </c>
      <c r="C108" s="64" t="s">
        <v>92</v>
      </c>
      <c r="D108" s="25" t="s">
        <v>90</v>
      </c>
      <c r="E108" s="25">
        <v>1</v>
      </c>
      <c r="F108" s="42">
        <v>5000</v>
      </c>
      <c r="G108" s="20">
        <v>2000</v>
      </c>
    </row>
    <row r="110" spans="1:7" s="62" customFormat="1" ht="22.5" customHeight="1">
      <c r="A110" s="146" t="s">
        <v>117</v>
      </c>
      <c r="B110" s="146"/>
      <c r="C110" s="146"/>
      <c r="D110" s="146"/>
      <c r="E110" s="146"/>
      <c r="F110" s="146"/>
      <c r="G110" s="146"/>
    </row>
    <row r="111" spans="1:7" s="50" customFormat="1" ht="21" customHeight="1">
      <c r="A111" s="147" t="s">
        <v>118</v>
      </c>
      <c r="B111" s="147"/>
      <c r="C111" s="147"/>
      <c r="D111" s="147"/>
      <c r="E111" s="147"/>
      <c r="F111" s="147"/>
      <c r="G111" s="147"/>
    </row>
    <row r="112" spans="1:7" s="62" customFormat="1" ht="57.75" customHeight="1">
      <c r="A112" s="70" t="s">
        <v>15</v>
      </c>
      <c r="B112" s="22" t="s">
        <v>16</v>
      </c>
      <c r="C112" s="34" t="s">
        <v>17</v>
      </c>
      <c r="D112" s="34" t="s">
        <v>18</v>
      </c>
      <c r="E112" s="35" t="s">
        <v>19</v>
      </c>
      <c r="F112" s="36" t="s">
        <v>20</v>
      </c>
      <c r="G112" s="71" t="s">
        <v>21</v>
      </c>
    </row>
    <row r="113" spans="1:7" s="62" customFormat="1" ht="42" customHeight="1">
      <c r="A113" s="118" t="s">
        <v>22</v>
      </c>
      <c r="B113" s="118"/>
      <c r="C113" s="118"/>
      <c r="D113" s="118"/>
      <c r="E113" s="118"/>
      <c r="F113" s="118"/>
      <c r="G113" s="118"/>
    </row>
    <row r="114" spans="1:7" s="62" customFormat="1" ht="30">
      <c r="A114" s="140">
        <v>1</v>
      </c>
      <c r="B114" s="141" t="s">
        <v>23</v>
      </c>
      <c r="C114" s="23" t="s">
        <v>50</v>
      </c>
      <c r="D114" s="120" t="s">
        <v>51</v>
      </c>
      <c r="E114" s="148">
        <v>0.197</v>
      </c>
      <c r="F114" s="136">
        <v>2919.02</v>
      </c>
      <c r="G114" s="119">
        <f>E114*F114</f>
        <v>575.0469400000001</v>
      </c>
    </row>
    <row r="115" spans="1:7" s="62" customFormat="1" ht="21.75" customHeight="1">
      <c r="A115" s="140"/>
      <c r="B115" s="141"/>
      <c r="C115" s="38" t="s">
        <v>119</v>
      </c>
      <c r="D115" s="120"/>
      <c r="E115" s="148"/>
      <c r="F115" s="136"/>
      <c r="G115" s="119"/>
    </row>
    <row r="116" spans="1:7" s="62" customFormat="1" ht="41.25" customHeight="1">
      <c r="A116" s="118" t="s">
        <v>53</v>
      </c>
      <c r="B116" s="118"/>
      <c r="C116" s="118"/>
      <c r="D116" s="118"/>
      <c r="E116" s="118"/>
      <c r="F116" s="118"/>
      <c r="G116" s="118"/>
    </row>
    <row r="117" spans="1:7" s="62" customFormat="1" ht="30">
      <c r="A117" s="140">
        <v>2</v>
      </c>
      <c r="B117" s="141" t="s">
        <v>23</v>
      </c>
      <c r="C117" s="23" t="s">
        <v>120</v>
      </c>
      <c r="D117" s="120" t="s">
        <v>32</v>
      </c>
      <c r="E117" s="117">
        <f>4.35+7.44+1.75+8.5+45.14</f>
        <v>67.18</v>
      </c>
      <c r="F117" s="145">
        <v>61.43</v>
      </c>
      <c r="G117" s="119">
        <f>E117*F117</f>
        <v>4126.8674</v>
      </c>
    </row>
    <row r="118" spans="1:7" s="62" customFormat="1" ht="18.75" customHeight="1">
      <c r="A118" s="140"/>
      <c r="B118" s="141"/>
      <c r="C118" s="38" t="s">
        <v>121</v>
      </c>
      <c r="D118" s="120"/>
      <c r="E118" s="117"/>
      <c r="F118" s="145"/>
      <c r="G118" s="119"/>
    </row>
    <row r="119" spans="1:7" s="62" customFormat="1" ht="39" customHeight="1">
      <c r="A119" s="140">
        <v>3</v>
      </c>
      <c r="B119" s="141" t="s">
        <v>23</v>
      </c>
      <c r="C119" s="23" t="s">
        <v>122</v>
      </c>
      <c r="D119" s="120" t="s">
        <v>102</v>
      </c>
      <c r="E119" s="117">
        <f>7+18+5.6+61.19</f>
        <v>91.78999999999999</v>
      </c>
      <c r="F119" s="145">
        <v>71.35</v>
      </c>
      <c r="G119" s="119">
        <f>E119*F119</f>
        <v>6549.216499999999</v>
      </c>
    </row>
    <row r="120" spans="1:7" s="62" customFormat="1" ht="32.25" customHeight="1">
      <c r="A120" s="140"/>
      <c r="B120" s="141"/>
      <c r="C120" s="38" t="s">
        <v>123</v>
      </c>
      <c r="D120" s="120"/>
      <c r="E120" s="117"/>
      <c r="F120" s="145"/>
      <c r="G120" s="119"/>
    </row>
    <row r="121" spans="1:7" s="62" customFormat="1" ht="30">
      <c r="A121" s="140">
        <v>4</v>
      </c>
      <c r="B121" s="141" t="s">
        <v>23</v>
      </c>
      <c r="C121" s="23" t="s">
        <v>124</v>
      </c>
      <c r="D121" s="120" t="s">
        <v>42</v>
      </c>
      <c r="E121" s="117">
        <f>2+3+56+2+7.4+10.75+7+6+5.5</f>
        <v>99.65</v>
      </c>
      <c r="F121" s="145">
        <v>3.33</v>
      </c>
      <c r="G121" s="119">
        <f>E121*F121</f>
        <v>331.83450000000005</v>
      </c>
    </row>
    <row r="122" spans="1:7" s="62" customFormat="1" ht="19.5" customHeight="1">
      <c r="A122" s="140"/>
      <c r="B122" s="141"/>
      <c r="C122" s="38" t="s">
        <v>125</v>
      </c>
      <c r="D122" s="120"/>
      <c r="E122" s="117"/>
      <c r="F122" s="145"/>
      <c r="G122" s="119"/>
    </row>
    <row r="123" spans="1:7" s="62" customFormat="1" ht="30">
      <c r="A123" s="140">
        <v>5</v>
      </c>
      <c r="B123" s="141" t="s">
        <v>23</v>
      </c>
      <c r="C123" s="23" t="s">
        <v>126</v>
      </c>
      <c r="D123" s="120" t="s">
        <v>32</v>
      </c>
      <c r="E123" s="117">
        <f>7.44+8.5+7+7+7.4+7.8+16.05</f>
        <v>61.19</v>
      </c>
      <c r="F123" s="145">
        <v>21.58</v>
      </c>
      <c r="G123" s="119">
        <f>E123*F123</f>
        <v>1320.4801999999997</v>
      </c>
    </row>
    <row r="124" spans="1:7" s="62" customFormat="1" ht="17.25" customHeight="1">
      <c r="A124" s="140"/>
      <c r="B124" s="141"/>
      <c r="C124" s="38" t="s">
        <v>127</v>
      </c>
      <c r="D124" s="120"/>
      <c r="E124" s="117"/>
      <c r="F124" s="145"/>
      <c r="G124" s="119"/>
    </row>
    <row r="125" spans="1:7" s="62" customFormat="1" ht="34.5" customHeight="1">
      <c r="A125" s="140">
        <v>6</v>
      </c>
      <c r="B125" s="141" t="s">
        <v>23</v>
      </c>
      <c r="C125" s="23" t="s">
        <v>128</v>
      </c>
      <c r="D125" s="120" t="s">
        <v>32</v>
      </c>
      <c r="E125" s="117">
        <f>1.55+0.2+81+14.15+1.22+4.2+11.15+15.6+10.5+30.15+2+24+6.75+8.45+8.1+8.65+19.05</f>
        <v>246.72000000000003</v>
      </c>
      <c r="F125" s="145">
        <v>2.75</v>
      </c>
      <c r="G125" s="119">
        <f>E125*F125</f>
        <v>678.48</v>
      </c>
    </row>
    <row r="126" spans="1:7" s="62" customFormat="1" ht="33.75" customHeight="1">
      <c r="A126" s="140"/>
      <c r="B126" s="141"/>
      <c r="C126" s="38" t="s">
        <v>129</v>
      </c>
      <c r="D126" s="120"/>
      <c r="E126" s="117"/>
      <c r="F126" s="145"/>
      <c r="G126" s="119"/>
    </row>
    <row r="127" spans="1:7" s="62" customFormat="1" ht="32.25">
      <c r="A127" s="140">
        <v>7</v>
      </c>
      <c r="B127" s="141" t="s">
        <v>23</v>
      </c>
      <c r="C127" s="74" t="s">
        <v>130</v>
      </c>
      <c r="D127" s="120" t="s">
        <v>32</v>
      </c>
      <c r="E127" s="117">
        <f>1.2+16.1+1.5</f>
        <v>18.8</v>
      </c>
      <c r="F127" s="145">
        <v>19.45</v>
      </c>
      <c r="G127" s="119">
        <f>E127*F127</f>
        <v>365.66</v>
      </c>
    </row>
    <row r="128" spans="1:7" s="62" customFormat="1" ht="15">
      <c r="A128" s="140"/>
      <c r="B128" s="141"/>
      <c r="C128" s="38" t="s">
        <v>131</v>
      </c>
      <c r="D128" s="120"/>
      <c r="E128" s="117"/>
      <c r="F128" s="145"/>
      <c r="G128" s="119"/>
    </row>
    <row r="129" spans="1:7" s="62" customFormat="1" ht="30">
      <c r="A129" s="140">
        <v>8</v>
      </c>
      <c r="B129" s="141" t="s">
        <v>23</v>
      </c>
      <c r="C129" s="23" t="s">
        <v>132</v>
      </c>
      <c r="D129" s="120" t="s">
        <v>32</v>
      </c>
      <c r="E129" s="117">
        <v>9.15</v>
      </c>
      <c r="F129" s="145">
        <v>75</v>
      </c>
      <c r="G129" s="119">
        <f>E129*F129</f>
        <v>686.25</v>
      </c>
    </row>
    <row r="130" spans="1:7" s="62" customFormat="1" ht="18">
      <c r="A130" s="140"/>
      <c r="B130" s="141"/>
      <c r="C130" s="38" t="s">
        <v>133</v>
      </c>
      <c r="D130" s="120"/>
      <c r="E130" s="117"/>
      <c r="F130" s="145"/>
      <c r="G130" s="119"/>
    </row>
    <row r="131" spans="1:7" s="62" customFormat="1" ht="30">
      <c r="A131" s="140">
        <v>9</v>
      </c>
      <c r="B131" s="141" t="str">
        <f>B117</f>
        <v>Opis techniczny</v>
      </c>
      <c r="C131" s="75" t="s">
        <v>134</v>
      </c>
      <c r="D131" s="120" t="s">
        <v>32</v>
      </c>
      <c r="E131" s="117">
        <v>18.8</v>
      </c>
      <c r="F131" s="143">
        <v>19.48</v>
      </c>
      <c r="G131" s="119">
        <f>E131*F131</f>
        <v>366.22400000000005</v>
      </c>
    </row>
    <row r="132" spans="1:7" s="62" customFormat="1" ht="15">
      <c r="A132" s="140"/>
      <c r="B132" s="141"/>
      <c r="C132" s="39" t="s">
        <v>63</v>
      </c>
      <c r="D132" s="120"/>
      <c r="E132" s="117"/>
      <c r="F132" s="143"/>
      <c r="G132" s="119"/>
    </row>
    <row r="133" spans="1:7" s="62" customFormat="1" ht="23.25">
      <c r="A133" s="144" t="s">
        <v>135</v>
      </c>
      <c r="B133" s="144"/>
      <c r="C133" s="144"/>
      <c r="D133" s="144"/>
      <c r="E133" s="144"/>
      <c r="F133" s="144"/>
      <c r="G133" s="77">
        <f>SUM(G114,G117,G119,G121,G123,G125,G127,G129,G131)</f>
        <v>15000.059539999998</v>
      </c>
    </row>
    <row r="134" spans="1:7" s="62" customFormat="1" ht="12.75" customHeight="1" hidden="1">
      <c r="A134" s="118" t="s">
        <v>30</v>
      </c>
      <c r="B134" s="118"/>
      <c r="C134" s="118"/>
      <c r="D134" s="118"/>
      <c r="E134" s="118"/>
      <c r="F134" s="118"/>
      <c r="G134" s="118"/>
    </row>
    <row r="135" spans="1:7" s="62" customFormat="1" ht="46.5" customHeight="1">
      <c r="A135" s="140">
        <v>10</v>
      </c>
      <c r="B135" s="141" t="str">
        <f>B129</f>
        <v>Opis techniczny</v>
      </c>
      <c r="C135" s="23" t="s">
        <v>136</v>
      </c>
      <c r="D135" s="120" t="s">
        <v>32</v>
      </c>
      <c r="E135" s="117">
        <f>246.72+18</f>
        <v>264.72</v>
      </c>
      <c r="F135" s="136">
        <v>12.51</v>
      </c>
      <c r="G135" s="119">
        <f>E135*F135</f>
        <v>3311.6472000000003</v>
      </c>
    </row>
    <row r="136" spans="1:7" s="62" customFormat="1" ht="37.5" customHeight="1">
      <c r="A136" s="140"/>
      <c r="B136" s="141"/>
      <c r="C136" s="24" t="s">
        <v>137</v>
      </c>
      <c r="D136" s="120"/>
      <c r="E136" s="117"/>
      <c r="F136" s="136"/>
      <c r="G136" s="119"/>
    </row>
    <row r="137" spans="1:7" s="62" customFormat="1" ht="33" customHeight="1">
      <c r="A137" s="140">
        <v>11</v>
      </c>
      <c r="B137" s="141" t="str">
        <f>B127</f>
        <v>Opis techniczny</v>
      </c>
      <c r="C137" s="23" t="s">
        <v>138</v>
      </c>
      <c r="D137" s="120" t="s">
        <v>32</v>
      </c>
      <c r="E137" s="117">
        <f>61.19</f>
        <v>61.19</v>
      </c>
      <c r="F137" s="136">
        <v>17.98</v>
      </c>
      <c r="G137" s="119">
        <f>E137*F137</f>
        <v>1100.1962</v>
      </c>
    </row>
    <row r="138" spans="1:7" s="62" customFormat="1" ht="17.25" customHeight="1">
      <c r="A138" s="140"/>
      <c r="B138" s="141"/>
      <c r="C138" s="24" t="s">
        <v>139</v>
      </c>
      <c r="D138" s="120"/>
      <c r="E138" s="117"/>
      <c r="F138" s="136"/>
      <c r="G138" s="119"/>
    </row>
    <row r="139" spans="1:7" s="62" customFormat="1" ht="30">
      <c r="A139" s="140">
        <v>12</v>
      </c>
      <c r="B139" s="141" t="str">
        <f>B129</f>
        <v>Opis techniczny</v>
      </c>
      <c r="C139" s="23" t="s">
        <v>140</v>
      </c>
      <c r="D139" s="120" t="s">
        <v>32</v>
      </c>
      <c r="E139" s="117">
        <v>18.8</v>
      </c>
      <c r="F139" s="136">
        <v>15.51</v>
      </c>
      <c r="G139" s="119">
        <f>E139*F139</f>
        <v>291.588</v>
      </c>
    </row>
    <row r="140" spans="1:7" s="62" customFormat="1" ht="20.25" customHeight="1">
      <c r="A140" s="140"/>
      <c r="B140" s="141"/>
      <c r="C140" s="24" t="s">
        <v>63</v>
      </c>
      <c r="D140" s="120"/>
      <c r="E140" s="117"/>
      <c r="F140" s="136"/>
      <c r="G140" s="119"/>
    </row>
    <row r="141" spans="1:7" s="62" customFormat="1" ht="36.75" customHeight="1">
      <c r="A141" s="140">
        <v>13</v>
      </c>
      <c r="B141" s="141" t="str">
        <f>B131</f>
        <v>Opis techniczny</v>
      </c>
      <c r="C141" s="23" t="s">
        <v>141</v>
      </c>
      <c r="D141" s="120" t="s">
        <v>32</v>
      </c>
      <c r="E141" s="117">
        <f>6+7</f>
        <v>13</v>
      </c>
      <c r="F141" s="136">
        <v>19.05</v>
      </c>
      <c r="G141" s="119">
        <f>E141*F141</f>
        <v>247.65</v>
      </c>
    </row>
    <row r="142" spans="1:7" s="62" customFormat="1" ht="34.5" customHeight="1">
      <c r="A142" s="140"/>
      <c r="B142" s="141"/>
      <c r="C142" s="24" t="s">
        <v>142</v>
      </c>
      <c r="D142" s="120"/>
      <c r="E142" s="117"/>
      <c r="F142" s="136"/>
      <c r="G142" s="119"/>
    </row>
    <row r="143" spans="1:7" s="62" customFormat="1" ht="42.75" customHeight="1">
      <c r="A143" s="118" t="s">
        <v>68</v>
      </c>
      <c r="B143" s="118"/>
      <c r="C143" s="118"/>
      <c r="D143" s="118"/>
      <c r="E143" s="118"/>
      <c r="F143" s="118"/>
      <c r="G143" s="118"/>
    </row>
    <row r="144" spans="1:7" s="62" customFormat="1" ht="15">
      <c r="A144" s="142">
        <v>14</v>
      </c>
      <c r="B144" s="141" t="str">
        <f>B141</f>
        <v>Opis techniczny</v>
      </c>
      <c r="C144" s="23" t="s">
        <v>69</v>
      </c>
      <c r="D144" s="120" t="s">
        <v>32</v>
      </c>
      <c r="E144" s="117">
        <f>92.99</f>
        <v>92.99</v>
      </c>
      <c r="F144" s="136">
        <v>13.34</v>
      </c>
      <c r="G144" s="119">
        <f>E144*F144</f>
        <v>1240.4866</v>
      </c>
    </row>
    <row r="145" spans="1:7" s="62" customFormat="1" ht="31.5" customHeight="1">
      <c r="A145" s="142"/>
      <c r="B145" s="141"/>
      <c r="C145" s="24" t="s">
        <v>143</v>
      </c>
      <c r="D145" s="120"/>
      <c r="E145" s="117"/>
      <c r="F145" s="136"/>
      <c r="G145" s="119"/>
    </row>
    <row r="146" spans="1:7" s="62" customFormat="1" ht="39" customHeight="1">
      <c r="A146" s="118" t="s">
        <v>34</v>
      </c>
      <c r="B146" s="118"/>
      <c r="C146" s="118"/>
      <c r="D146" s="118"/>
      <c r="E146" s="118"/>
      <c r="F146" s="118"/>
      <c r="G146" s="118"/>
    </row>
    <row r="147" spans="1:7" s="62" customFormat="1" ht="21" customHeight="1">
      <c r="A147" s="142">
        <v>15</v>
      </c>
      <c r="B147" s="141" t="str">
        <f>B144</f>
        <v>Opis techniczny</v>
      </c>
      <c r="C147" s="23" t="s">
        <v>71</v>
      </c>
      <c r="D147" s="120" t="s">
        <v>32</v>
      </c>
      <c r="E147" s="117">
        <f>264.72</f>
        <v>264.72</v>
      </c>
      <c r="F147" s="136">
        <v>37.93</v>
      </c>
      <c r="G147" s="119">
        <f>E147*F147</f>
        <v>10040.829600000001</v>
      </c>
    </row>
    <row r="148" spans="1:7" s="62" customFormat="1" ht="33">
      <c r="A148" s="142"/>
      <c r="B148" s="141"/>
      <c r="C148" s="24" t="s">
        <v>144</v>
      </c>
      <c r="D148" s="120"/>
      <c r="E148" s="117"/>
      <c r="F148" s="136"/>
      <c r="G148" s="119"/>
    </row>
    <row r="149" spans="1:7" s="62" customFormat="1" ht="15">
      <c r="A149" s="142">
        <v>16</v>
      </c>
      <c r="B149" s="141" t="str">
        <f>B147</f>
        <v>Opis techniczny</v>
      </c>
      <c r="C149" s="23" t="s">
        <v>73</v>
      </c>
      <c r="D149" s="120" t="s">
        <v>32</v>
      </c>
      <c r="E149" s="117">
        <f>E144</f>
        <v>92.99</v>
      </c>
      <c r="F149" s="136">
        <v>40.49</v>
      </c>
      <c r="G149" s="119">
        <f>E149*F149</f>
        <v>3765.1651</v>
      </c>
    </row>
    <row r="150" spans="1:7" s="62" customFormat="1" ht="33">
      <c r="A150" s="142"/>
      <c r="B150" s="141"/>
      <c r="C150" s="24" t="s">
        <v>145</v>
      </c>
      <c r="D150" s="120"/>
      <c r="E150" s="117"/>
      <c r="F150" s="136"/>
      <c r="G150" s="119"/>
    </row>
    <row r="151" spans="1:7" s="62" customFormat="1" ht="23.25">
      <c r="A151" s="138" t="s">
        <v>146</v>
      </c>
      <c r="B151" s="138"/>
      <c r="C151" s="138"/>
      <c r="D151" s="138"/>
      <c r="E151" s="138"/>
      <c r="F151" s="138"/>
      <c r="G151" s="80">
        <f>SUM(G135,G137,G139,G141,G144,G147,G149)</f>
        <v>19997.562700000002</v>
      </c>
    </row>
    <row r="152" spans="1:7" s="62" customFormat="1" ht="42" customHeight="1">
      <c r="A152" s="118" t="s">
        <v>37</v>
      </c>
      <c r="B152" s="118"/>
      <c r="C152" s="118"/>
      <c r="D152" s="118"/>
      <c r="E152" s="118"/>
      <c r="F152" s="118"/>
      <c r="G152" s="118"/>
    </row>
    <row r="153" spans="1:7" s="62" customFormat="1" ht="30">
      <c r="A153" s="140">
        <v>17</v>
      </c>
      <c r="B153" s="141" t="str">
        <f>B147</f>
        <v>Opis techniczny</v>
      </c>
      <c r="C153" s="23" t="s">
        <v>147</v>
      </c>
      <c r="D153" s="120" t="s">
        <v>32</v>
      </c>
      <c r="E153" s="117">
        <f>264.92</f>
        <v>264.92</v>
      </c>
      <c r="F153" s="136">
        <v>71.15</v>
      </c>
      <c r="G153" s="119">
        <f>E153*F153</f>
        <v>18849.058</v>
      </c>
    </row>
    <row r="154" spans="1:7" s="62" customFormat="1" ht="15">
      <c r="A154" s="140"/>
      <c r="B154" s="141"/>
      <c r="C154" s="40" t="s">
        <v>148</v>
      </c>
      <c r="D154" s="120"/>
      <c r="E154" s="117"/>
      <c r="F154" s="136"/>
      <c r="G154" s="119"/>
    </row>
    <row r="155" spans="1:7" s="62" customFormat="1" ht="33.75" customHeight="1">
      <c r="A155" s="140">
        <v>18</v>
      </c>
      <c r="B155" s="141" t="str">
        <f>B149</f>
        <v>Opis techniczny</v>
      </c>
      <c r="C155" s="23" t="s">
        <v>149</v>
      </c>
      <c r="D155" s="120" t="s">
        <v>32</v>
      </c>
      <c r="E155" s="117">
        <f>E149</f>
        <v>92.99</v>
      </c>
      <c r="F155" s="136">
        <v>80.55</v>
      </c>
      <c r="G155" s="119">
        <f>E155*F155</f>
        <v>7490.344499999999</v>
      </c>
    </row>
    <row r="156" spans="1:7" s="62" customFormat="1" ht="20.25" customHeight="1">
      <c r="A156" s="140"/>
      <c r="B156" s="141"/>
      <c r="C156" s="40" t="s">
        <v>150</v>
      </c>
      <c r="D156" s="120"/>
      <c r="E156" s="117"/>
      <c r="F156" s="136"/>
      <c r="G156" s="119"/>
    </row>
    <row r="157" spans="1:7" s="62" customFormat="1" ht="23.25">
      <c r="A157" s="138" t="s">
        <v>151</v>
      </c>
      <c r="B157" s="138"/>
      <c r="C157" s="138"/>
      <c r="D157" s="138"/>
      <c r="E157" s="138"/>
      <c r="F157" s="138"/>
      <c r="G157" s="81">
        <f>G153+G155</f>
        <v>26339.4025</v>
      </c>
    </row>
    <row r="158" spans="1:7" s="62" customFormat="1" ht="38.25" customHeight="1">
      <c r="A158" s="118" t="s">
        <v>40</v>
      </c>
      <c r="B158" s="118"/>
      <c r="C158" s="118"/>
      <c r="D158" s="118"/>
      <c r="E158" s="118"/>
      <c r="F158" s="118"/>
      <c r="G158" s="118"/>
    </row>
    <row r="159" spans="1:7" s="62" customFormat="1" ht="19.5" customHeight="1">
      <c r="A159" s="140">
        <v>19</v>
      </c>
      <c r="B159" s="141" t="str">
        <f>B147</f>
        <v>Opis techniczny</v>
      </c>
      <c r="C159" s="23" t="s">
        <v>79</v>
      </c>
      <c r="D159" s="116" t="s">
        <v>42</v>
      </c>
      <c r="E159" s="117">
        <f>2*192+4*0.5+2.01</f>
        <v>388.01</v>
      </c>
      <c r="F159" s="136">
        <v>32.95</v>
      </c>
      <c r="G159" s="137">
        <f>E159*F159</f>
        <v>12784.9295</v>
      </c>
    </row>
    <row r="160" spans="1:7" s="62" customFormat="1" ht="23.25" customHeight="1">
      <c r="A160" s="140"/>
      <c r="B160" s="141"/>
      <c r="C160" s="24" t="s">
        <v>152</v>
      </c>
      <c r="D160" s="116"/>
      <c r="E160" s="117"/>
      <c r="F160" s="136"/>
      <c r="G160" s="137"/>
    </row>
    <row r="161" spans="1:7" s="62" customFormat="1" ht="21.75" customHeight="1">
      <c r="A161" s="140">
        <v>20</v>
      </c>
      <c r="B161" s="141" t="str">
        <f>B149</f>
        <v>Opis techniczny</v>
      </c>
      <c r="C161" s="23" t="s">
        <v>153</v>
      </c>
      <c r="D161" s="116" t="s">
        <v>42</v>
      </c>
      <c r="E161" s="117">
        <v>3</v>
      </c>
      <c r="F161" s="136">
        <v>125.37</v>
      </c>
      <c r="G161" s="137">
        <f>E161*F161</f>
        <v>376.11</v>
      </c>
    </row>
    <row r="162" spans="1:7" s="62" customFormat="1" ht="22.5" customHeight="1">
      <c r="A162" s="140"/>
      <c r="B162" s="141"/>
      <c r="C162" s="24" t="s">
        <v>154</v>
      </c>
      <c r="D162" s="116"/>
      <c r="E162" s="117"/>
      <c r="F162" s="136"/>
      <c r="G162" s="137"/>
    </row>
    <row r="163" spans="1:7" s="62" customFormat="1" ht="19.5" customHeight="1">
      <c r="A163" s="138">
        <v>157</v>
      </c>
      <c r="B163" s="138"/>
      <c r="C163" s="138"/>
      <c r="D163" s="138"/>
      <c r="E163" s="138"/>
      <c r="F163" s="138"/>
      <c r="G163" s="81">
        <f>SUM(G158:G161)</f>
        <v>13161.0395</v>
      </c>
    </row>
    <row r="164" spans="1:7" s="62" customFormat="1" ht="50.25" customHeight="1">
      <c r="A164" s="139" t="s">
        <v>155</v>
      </c>
      <c r="B164" s="139"/>
      <c r="C164" s="139"/>
      <c r="D164" s="139"/>
      <c r="E164" s="139"/>
      <c r="F164" s="139"/>
      <c r="G164" s="139"/>
    </row>
    <row r="165" spans="1:7" s="62" customFormat="1" ht="18">
      <c r="A165" s="134">
        <v>21</v>
      </c>
      <c r="B165" s="15" t="str">
        <f>B159</f>
        <v>Opis techniczny</v>
      </c>
      <c r="C165" s="19" t="s">
        <v>86</v>
      </c>
      <c r="D165" s="28" t="s">
        <v>87</v>
      </c>
      <c r="E165" s="29" t="s">
        <v>87</v>
      </c>
      <c r="F165" s="25" t="s">
        <v>87</v>
      </c>
      <c r="G165" s="84" t="s">
        <v>87</v>
      </c>
    </row>
    <row r="166" spans="1:7" s="62" customFormat="1" ht="18.75">
      <c r="A166" s="134"/>
      <c r="B166" s="15" t="s">
        <v>88</v>
      </c>
      <c r="C166" s="43" t="s">
        <v>89</v>
      </c>
      <c r="D166" s="25" t="s">
        <v>90</v>
      </c>
      <c r="E166" s="25">
        <v>1</v>
      </c>
      <c r="F166" s="25">
        <v>2000</v>
      </c>
      <c r="G166" s="85">
        <f>F166</f>
        <v>2000</v>
      </c>
    </row>
    <row r="167" spans="1:7" s="62" customFormat="1" ht="30">
      <c r="A167" s="134"/>
      <c r="B167" s="15" t="s">
        <v>91</v>
      </c>
      <c r="C167" s="21" t="s">
        <v>92</v>
      </c>
      <c r="D167" s="25" t="s">
        <v>90</v>
      </c>
      <c r="E167" s="25">
        <v>1</v>
      </c>
      <c r="F167" s="25">
        <v>5000</v>
      </c>
      <c r="G167" s="85">
        <f>E167*F167</f>
        <v>5000</v>
      </c>
    </row>
    <row r="168" spans="1:7" s="62" customFormat="1" ht="18.75">
      <c r="A168" s="135" t="s">
        <v>156</v>
      </c>
      <c r="B168" s="135"/>
      <c r="C168" s="135"/>
      <c r="D168" s="135"/>
      <c r="E168" s="135"/>
      <c r="F168" s="135"/>
      <c r="G168" s="87">
        <f>SUM(G166:G167)</f>
        <v>7000</v>
      </c>
    </row>
    <row r="169" spans="1:7" s="62" customFormat="1" ht="18.75">
      <c r="A169" s="132" t="s">
        <v>157</v>
      </c>
      <c r="B169" s="132"/>
      <c r="C169" s="132"/>
      <c r="D169" s="132"/>
      <c r="E169" s="132"/>
      <c r="F169" s="132"/>
      <c r="G169" s="89">
        <f>SUM(G133,G151,G157,G163,G168)</f>
        <v>81498.06423999999</v>
      </c>
    </row>
    <row r="170" spans="1:7" s="62" customFormat="1" ht="18.75">
      <c r="A170" s="132" t="s">
        <v>158</v>
      </c>
      <c r="B170" s="132"/>
      <c r="C170" s="132"/>
      <c r="D170" s="132"/>
      <c r="E170" s="132"/>
      <c r="F170" s="132"/>
      <c r="G170" s="90">
        <f>G169*0.22</f>
        <v>17929.574132799997</v>
      </c>
    </row>
    <row r="171" spans="1:7" s="62" customFormat="1" ht="18.75">
      <c r="A171" s="132" t="s">
        <v>159</v>
      </c>
      <c r="B171" s="132"/>
      <c r="C171" s="132"/>
      <c r="D171" s="132"/>
      <c r="E171" s="132"/>
      <c r="F171" s="132"/>
      <c r="G171" s="90">
        <f>G169+G170</f>
        <v>99427.6383728</v>
      </c>
    </row>
    <row r="172" spans="1:7" s="62" customFormat="1" ht="18.75">
      <c r="A172" s="91"/>
      <c r="B172" s="133" t="s">
        <v>160</v>
      </c>
      <c r="C172" s="133"/>
      <c r="D172" s="133"/>
      <c r="E172" s="133"/>
      <c r="F172" s="93"/>
      <c r="G172" s="94"/>
    </row>
    <row r="173" spans="2:6" s="62" customFormat="1" ht="12.75">
      <c r="B173" s="95"/>
      <c r="F173" s="96"/>
    </row>
    <row r="174" spans="2:6" s="62" customFormat="1" ht="12.75">
      <c r="B174" s="95"/>
      <c r="F174" s="96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</sheetData>
  <mergeCells count="376">
    <mergeCell ref="F5:F6"/>
    <mergeCell ref="G5:G6"/>
    <mergeCell ref="B7:B8"/>
    <mergeCell ref="D7:D8"/>
    <mergeCell ref="E7:E8"/>
    <mergeCell ref="A1:G1"/>
    <mergeCell ref="A2:G2"/>
    <mergeCell ref="A4:G4"/>
    <mergeCell ref="A5:A6"/>
    <mergeCell ref="B5:B6"/>
    <mergeCell ref="D5:D6"/>
    <mergeCell ref="E5:E6"/>
    <mergeCell ref="F7:F8"/>
    <mergeCell ref="G7:G8"/>
    <mergeCell ref="A9:G9"/>
    <mergeCell ref="A10:A11"/>
    <mergeCell ref="B10:B11"/>
    <mergeCell ref="D10:D11"/>
    <mergeCell ref="E10:E11"/>
    <mergeCell ref="F10:F11"/>
    <mergeCell ref="G10:G11"/>
    <mergeCell ref="A7:A8"/>
    <mergeCell ref="A12:G12"/>
    <mergeCell ref="A13:A14"/>
    <mergeCell ref="B13:B14"/>
    <mergeCell ref="D13:D14"/>
    <mergeCell ref="E13:E14"/>
    <mergeCell ref="F13:F14"/>
    <mergeCell ref="G13:G14"/>
    <mergeCell ref="A15:G15"/>
    <mergeCell ref="A16:A17"/>
    <mergeCell ref="B16:B17"/>
    <mergeCell ref="D16:D17"/>
    <mergeCell ref="E16:E17"/>
    <mergeCell ref="F16:F17"/>
    <mergeCell ref="G16:G17"/>
    <mergeCell ref="A18:G18"/>
    <mergeCell ref="A19:A20"/>
    <mergeCell ref="B19:B20"/>
    <mergeCell ref="D19:D20"/>
    <mergeCell ref="E19:E20"/>
    <mergeCell ref="F19:F20"/>
    <mergeCell ref="G19:G20"/>
    <mergeCell ref="A21:G21"/>
    <mergeCell ref="A22:A23"/>
    <mergeCell ref="B22:B23"/>
    <mergeCell ref="A24:G24"/>
    <mergeCell ref="A25:G25"/>
    <mergeCell ref="A27:G27"/>
    <mergeCell ref="A28:A29"/>
    <mergeCell ref="B28:B29"/>
    <mergeCell ref="D28:D29"/>
    <mergeCell ref="E28:E29"/>
    <mergeCell ref="F28:F29"/>
    <mergeCell ref="G28:G29"/>
    <mergeCell ref="A30:G30"/>
    <mergeCell ref="A31:A32"/>
    <mergeCell ref="B31:B32"/>
    <mergeCell ref="D31:D32"/>
    <mergeCell ref="E31:E32"/>
    <mergeCell ref="F31:F32"/>
    <mergeCell ref="G31:G32"/>
    <mergeCell ref="A33:A34"/>
    <mergeCell ref="B33:B34"/>
    <mergeCell ref="D33:D34"/>
    <mergeCell ref="E33:E34"/>
    <mergeCell ref="A35:A36"/>
    <mergeCell ref="B35:B36"/>
    <mergeCell ref="D35:D36"/>
    <mergeCell ref="E35:E36"/>
    <mergeCell ref="D37:D38"/>
    <mergeCell ref="E37:E38"/>
    <mergeCell ref="F33:F34"/>
    <mergeCell ref="G33:G34"/>
    <mergeCell ref="F35:F36"/>
    <mergeCell ref="G35:G36"/>
    <mergeCell ref="F37:F38"/>
    <mergeCell ref="G37:G38"/>
    <mergeCell ref="A39:A40"/>
    <mergeCell ref="B39:B40"/>
    <mergeCell ref="D39:D40"/>
    <mergeCell ref="E39:E40"/>
    <mergeCell ref="F39:F40"/>
    <mergeCell ref="G39:G40"/>
    <mergeCell ref="A37:A38"/>
    <mergeCell ref="B37:B38"/>
    <mergeCell ref="B44:B45"/>
    <mergeCell ref="D44:D45"/>
    <mergeCell ref="E44:E45"/>
    <mergeCell ref="A41:G41"/>
    <mergeCell ref="A42:A43"/>
    <mergeCell ref="B42:B43"/>
    <mergeCell ref="D42:D43"/>
    <mergeCell ref="E42:E43"/>
    <mergeCell ref="F42:F43"/>
    <mergeCell ref="G42:G43"/>
    <mergeCell ref="F44:F45"/>
    <mergeCell ref="G44:G45"/>
    <mergeCell ref="A46:G46"/>
    <mergeCell ref="A47:A48"/>
    <mergeCell ref="B47:B48"/>
    <mergeCell ref="D47:D48"/>
    <mergeCell ref="E47:E48"/>
    <mergeCell ref="F47:F48"/>
    <mergeCell ref="G47:G48"/>
    <mergeCell ref="A44:A45"/>
    <mergeCell ref="B52:B53"/>
    <mergeCell ref="D52:D53"/>
    <mergeCell ref="E52:E53"/>
    <mergeCell ref="A49:G49"/>
    <mergeCell ref="A50:A51"/>
    <mergeCell ref="B50:B51"/>
    <mergeCell ref="D50:D51"/>
    <mergeCell ref="E50:E51"/>
    <mergeCell ref="F50:F51"/>
    <mergeCell ref="G50:G51"/>
    <mergeCell ref="F52:F53"/>
    <mergeCell ref="G52:G53"/>
    <mergeCell ref="A54:G54"/>
    <mergeCell ref="A55:A56"/>
    <mergeCell ref="B55:B56"/>
    <mergeCell ref="D55:D56"/>
    <mergeCell ref="E55:E56"/>
    <mergeCell ref="F55:F56"/>
    <mergeCell ref="G55:G56"/>
    <mergeCell ref="A52:A53"/>
    <mergeCell ref="G60:G61"/>
    <mergeCell ref="A57:A58"/>
    <mergeCell ref="B57:B58"/>
    <mergeCell ref="D57:D58"/>
    <mergeCell ref="E57:E58"/>
    <mergeCell ref="D62:D63"/>
    <mergeCell ref="E62:E63"/>
    <mergeCell ref="F57:F58"/>
    <mergeCell ref="G57:G58"/>
    <mergeCell ref="A59:G59"/>
    <mergeCell ref="A60:A61"/>
    <mergeCell ref="B60:B61"/>
    <mergeCell ref="D60:D61"/>
    <mergeCell ref="E60:E61"/>
    <mergeCell ref="F60:F61"/>
    <mergeCell ref="F62:F63"/>
    <mergeCell ref="G62:G63"/>
    <mergeCell ref="A64:A65"/>
    <mergeCell ref="B64:B65"/>
    <mergeCell ref="D64:D65"/>
    <mergeCell ref="E64:E65"/>
    <mergeCell ref="F64:F65"/>
    <mergeCell ref="G64:G65"/>
    <mergeCell ref="A62:A63"/>
    <mergeCell ref="B62:B63"/>
    <mergeCell ref="A66:G66"/>
    <mergeCell ref="A67:A69"/>
    <mergeCell ref="A71:G71"/>
    <mergeCell ref="A72:G72"/>
    <mergeCell ref="A74:G74"/>
    <mergeCell ref="A75:A76"/>
    <mergeCell ref="B75:B76"/>
    <mergeCell ref="D75:D76"/>
    <mergeCell ref="E75:E76"/>
    <mergeCell ref="F75:F76"/>
    <mergeCell ref="G75:G76"/>
    <mergeCell ref="D80:D81"/>
    <mergeCell ref="E80:E81"/>
    <mergeCell ref="A77:G77"/>
    <mergeCell ref="A78:A79"/>
    <mergeCell ref="B78:B79"/>
    <mergeCell ref="D78:D79"/>
    <mergeCell ref="E78:E79"/>
    <mergeCell ref="F78:F79"/>
    <mergeCell ref="G78:G79"/>
    <mergeCell ref="F80:F81"/>
    <mergeCell ref="G80:G81"/>
    <mergeCell ref="A82:A83"/>
    <mergeCell ref="B82:B83"/>
    <mergeCell ref="D82:D83"/>
    <mergeCell ref="E82:E83"/>
    <mergeCell ref="F82:F83"/>
    <mergeCell ref="G82:G83"/>
    <mergeCell ref="A80:A81"/>
    <mergeCell ref="B80:B81"/>
    <mergeCell ref="A84:G84"/>
    <mergeCell ref="A85:A86"/>
    <mergeCell ref="B85:B86"/>
    <mergeCell ref="D85:D86"/>
    <mergeCell ref="E85:E86"/>
    <mergeCell ref="F85:F86"/>
    <mergeCell ref="G85:G86"/>
    <mergeCell ref="A87:G87"/>
    <mergeCell ref="A88:A89"/>
    <mergeCell ref="B88:B89"/>
    <mergeCell ref="D88:D89"/>
    <mergeCell ref="E88:E89"/>
    <mergeCell ref="F88:F89"/>
    <mergeCell ref="G88:G89"/>
    <mergeCell ref="G90:G91"/>
    <mergeCell ref="A92:G92"/>
    <mergeCell ref="A93:A94"/>
    <mergeCell ref="B93:B94"/>
    <mergeCell ref="D93:D94"/>
    <mergeCell ref="E93:E94"/>
    <mergeCell ref="F93:F94"/>
    <mergeCell ref="G93:G94"/>
    <mergeCell ref="A90:A91"/>
    <mergeCell ref="B90:B91"/>
    <mergeCell ref="B95:B96"/>
    <mergeCell ref="D95:D96"/>
    <mergeCell ref="E95:E96"/>
    <mergeCell ref="F90:F91"/>
    <mergeCell ref="D90:D91"/>
    <mergeCell ref="E90:E91"/>
    <mergeCell ref="F95:F96"/>
    <mergeCell ref="G95:G96"/>
    <mergeCell ref="A97:G97"/>
    <mergeCell ref="A98:A99"/>
    <mergeCell ref="B98:B99"/>
    <mergeCell ref="D98:D99"/>
    <mergeCell ref="E98:E99"/>
    <mergeCell ref="F98:F99"/>
    <mergeCell ref="G98:G99"/>
    <mergeCell ref="A95:A96"/>
    <mergeCell ref="A100:G100"/>
    <mergeCell ref="A101:A102"/>
    <mergeCell ref="B101:B102"/>
    <mergeCell ref="D101:D102"/>
    <mergeCell ref="E101:E102"/>
    <mergeCell ref="F101:F102"/>
    <mergeCell ref="G101:G102"/>
    <mergeCell ref="F103:F104"/>
    <mergeCell ref="G103:G104"/>
    <mergeCell ref="A105:G105"/>
    <mergeCell ref="A106:A108"/>
    <mergeCell ref="A103:A104"/>
    <mergeCell ref="B103:B104"/>
    <mergeCell ref="D103:D104"/>
    <mergeCell ref="E103:E104"/>
    <mergeCell ref="A110:G110"/>
    <mergeCell ref="A111:G111"/>
    <mergeCell ref="A113:G113"/>
    <mergeCell ref="A114:A115"/>
    <mergeCell ref="B114:B115"/>
    <mergeCell ref="D114:D115"/>
    <mergeCell ref="E114:E115"/>
    <mergeCell ref="F114:F115"/>
    <mergeCell ref="G114:G115"/>
    <mergeCell ref="D119:D120"/>
    <mergeCell ref="E119:E120"/>
    <mergeCell ref="A116:G116"/>
    <mergeCell ref="A117:A118"/>
    <mergeCell ref="B117:B118"/>
    <mergeCell ref="D117:D118"/>
    <mergeCell ref="E117:E118"/>
    <mergeCell ref="F117:F118"/>
    <mergeCell ref="G117:G118"/>
    <mergeCell ref="F119:F120"/>
    <mergeCell ref="G119:G120"/>
    <mergeCell ref="A121:A122"/>
    <mergeCell ref="B121:B122"/>
    <mergeCell ref="D121:D122"/>
    <mergeCell ref="E121:E122"/>
    <mergeCell ref="F121:F122"/>
    <mergeCell ref="G121:G122"/>
    <mergeCell ref="A119:A120"/>
    <mergeCell ref="B119:B120"/>
    <mergeCell ref="A123:A124"/>
    <mergeCell ref="B123:B124"/>
    <mergeCell ref="D123:D124"/>
    <mergeCell ref="E123:E124"/>
    <mergeCell ref="A125:A126"/>
    <mergeCell ref="B125:B126"/>
    <mergeCell ref="D125:D126"/>
    <mergeCell ref="E125:E126"/>
    <mergeCell ref="D127:D128"/>
    <mergeCell ref="E127:E128"/>
    <mergeCell ref="F123:F124"/>
    <mergeCell ref="G123:G124"/>
    <mergeCell ref="F125:F126"/>
    <mergeCell ref="G125:G126"/>
    <mergeCell ref="F127:F128"/>
    <mergeCell ref="G127:G128"/>
    <mergeCell ref="A129:A130"/>
    <mergeCell ref="B129:B130"/>
    <mergeCell ref="D129:D130"/>
    <mergeCell ref="E129:E130"/>
    <mergeCell ref="F129:F130"/>
    <mergeCell ref="G129:G130"/>
    <mergeCell ref="A127:A128"/>
    <mergeCell ref="B127:B128"/>
    <mergeCell ref="F131:F132"/>
    <mergeCell ref="G131:G132"/>
    <mergeCell ref="A133:F133"/>
    <mergeCell ref="A134:G134"/>
    <mergeCell ref="A131:A132"/>
    <mergeCell ref="B131:B132"/>
    <mergeCell ref="D131:D132"/>
    <mergeCell ref="E131:E132"/>
    <mergeCell ref="A135:A136"/>
    <mergeCell ref="B135:B136"/>
    <mergeCell ref="D135:D136"/>
    <mergeCell ref="E135:E136"/>
    <mergeCell ref="A137:A138"/>
    <mergeCell ref="B137:B138"/>
    <mergeCell ref="D137:D138"/>
    <mergeCell ref="E137:E138"/>
    <mergeCell ref="D139:D140"/>
    <mergeCell ref="E139:E140"/>
    <mergeCell ref="F135:F136"/>
    <mergeCell ref="G135:G136"/>
    <mergeCell ref="F137:F138"/>
    <mergeCell ref="G137:G138"/>
    <mergeCell ref="F139:F140"/>
    <mergeCell ref="G139:G140"/>
    <mergeCell ref="A141:A142"/>
    <mergeCell ref="B141:B142"/>
    <mergeCell ref="D141:D142"/>
    <mergeCell ref="E141:E142"/>
    <mergeCell ref="F141:F142"/>
    <mergeCell ref="G141:G142"/>
    <mergeCell ref="A139:A140"/>
    <mergeCell ref="B139:B140"/>
    <mergeCell ref="A143:G143"/>
    <mergeCell ref="A144:A145"/>
    <mergeCell ref="B144:B145"/>
    <mergeCell ref="D144:D145"/>
    <mergeCell ref="E144:E145"/>
    <mergeCell ref="F144:F145"/>
    <mergeCell ref="G144:G145"/>
    <mergeCell ref="A146:G146"/>
    <mergeCell ref="A147:A148"/>
    <mergeCell ref="B147:B148"/>
    <mergeCell ref="D147:D148"/>
    <mergeCell ref="E147:E148"/>
    <mergeCell ref="F147:F148"/>
    <mergeCell ref="G147:G148"/>
    <mergeCell ref="D153:D154"/>
    <mergeCell ref="E153:E154"/>
    <mergeCell ref="F149:F150"/>
    <mergeCell ref="G149:G150"/>
    <mergeCell ref="A151:F151"/>
    <mergeCell ref="A152:G152"/>
    <mergeCell ref="A149:A150"/>
    <mergeCell ref="B149:B150"/>
    <mergeCell ref="D149:D150"/>
    <mergeCell ref="E149:E150"/>
    <mergeCell ref="F153:F154"/>
    <mergeCell ref="G153:G154"/>
    <mergeCell ref="A155:A156"/>
    <mergeCell ref="B155:B156"/>
    <mergeCell ref="D155:D156"/>
    <mergeCell ref="E155:E156"/>
    <mergeCell ref="F155:F156"/>
    <mergeCell ref="G155:G156"/>
    <mergeCell ref="A153:A154"/>
    <mergeCell ref="B153:B154"/>
    <mergeCell ref="A157:F157"/>
    <mergeCell ref="A158:G158"/>
    <mergeCell ref="A159:A160"/>
    <mergeCell ref="B159:B160"/>
    <mergeCell ref="D159:D160"/>
    <mergeCell ref="E159:E160"/>
    <mergeCell ref="F159:F160"/>
    <mergeCell ref="G159:G160"/>
    <mergeCell ref="F161:F162"/>
    <mergeCell ref="G161:G162"/>
    <mergeCell ref="A163:F163"/>
    <mergeCell ref="A164:G164"/>
    <mergeCell ref="A161:A162"/>
    <mergeCell ref="B161:B162"/>
    <mergeCell ref="D161:D162"/>
    <mergeCell ref="E161:E162"/>
    <mergeCell ref="A171:F171"/>
    <mergeCell ref="B172:E172"/>
    <mergeCell ref="A165:A167"/>
    <mergeCell ref="A168:F168"/>
    <mergeCell ref="A169:F169"/>
    <mergeCell ref="A170:F170"/>
  </mergeCells>
  <printOptions/>
  <pageMargins left="0.3597222222222222" right="0.19652777777777777" top="0.4902777777777778" bottom="0.22986111111111113" header="0.5118055555555556" footer="0.5118055555555556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9"/>
  <sheetViews>
    <sheetView zoomScale="75" zoomScaleNormal="75" workbookViewId="0" topLeftCell="A19">
      <selection activeCell="B32" sqref="B32:E32"/>
    </sheetView>
  </sheetViews>
  <sheetFormatPr defaultColWidth="9.140625" defaultRowHeight="12.75"/>
  <cols>
    <col min="1" max="1" width="6.57421875" style="10" customWidth="1"/>
    <col min="2" max="2" width="26.57421875" style="11" customWidth="1"/>
    <col min="3" max="3" width="96.140625" style="10" customWidth="1"/>
    <col min="4" max="4" width="12.421875" style="10" customWidth="1"/>
    <col min="5" max="5" width="14.8515625" style="10" customWidth="1"/>
    <col min="6" max="6" width="14.57421875" style="12" customWidth="1"/>
    <col min="7" max="7" width="20.421875" style="10" customWidth="1"/>
    <col min="8" max="8" width="9.140625" style="10" customWidth="1"/>
    <col min="9" max="9" width="10.421875" style="10" customWidth="1"/>
    <col min="10" max="16384" width="9.140625" style="10" customWidth="1"/>
  </cols>
  <sheetData>
    <row r="1" spans="1:7" ht="55.5" customHeight="1">
      <c r="A1" s="171" t="s">
        <v>171</v>
      </c>
      <c r="B1" s="171"/>
      <c r="C1" s="171"/>
      <c r="D1" s="171"/>
      <c r="E1" s="171"/>
      <c r="F1" s="171"/>
      <c r="G1" s="171"/>
    </row>
    <row r="2" spans="1:7" s="13" customFormat="1" ht="45.75" customHeight="1">
      <c r="A2" s="177" t="s">
        <v>14</v>
      </c>
      <c r="B2" s="177"/>
      <c r="C2" s="177"/>
      <c r="D2" s="177"/>
      <c r="E2" s="177"/>
      <c r="F2" s="177"/>
      <c r="G2" s="177"/>
    </row>
    <row r="3" spans="1:7" ht="63.75" customHeight="1">
      <c r="A3" s="14" t="s">
        <v>15</v>
      </c>
      <c r="B3" s="15" t="s">
        <v>16</v>
      </c>
      <c r="C3" s="16" t="s">
        <v>17</v>
      </c>
      <c r="D3" s="16" t="s">
        <v>18</v>
      </c>
      <c r="E3" s="16" t="s">
        <v>19</v>
      </c>
      <c r="F3" s="17" t="s">
        <v>20</v>
      </c>
      <c r="G3" s="18" t="s">
        <v>21</v>
      </c>
    </row>
    <row r="4" spans="1:7" ht="42" customHeight="1">
      <c r="A4" s="174" t="s">
        <v>22</v>
      </c>
      <c r="B4" s="174"/>
      <c r="C4" s="174"/>
      <c r="D4" s="174"/>
      <c r="E4" s="174"/>
      <c r="F4" s="174"/>
      <c r="G4" s="174"/>
    </row>
    <row r="5" spans="1:7" ht="21" customHeight="1">
      <c r="A5" s="163">
        <v>1</v>
      </c>
      <c r="B5" s="164" t="s">
        <v>23</v>
      </c>
      <c r="C5" s="19" t="s">
        <v>24</v>
      </c>
      <c r="D5" s="165" t="s">
        <v>25</v>
      </c>
      <c r="E5" s="176">
        <f>2*2/10000*20</f>
        <v>0.008</v>
      </c>
      <c r="F5" s="167"/>
      <c r="G5" s="168">
        <f>E5*F5</f>
        <v>0</v>
      </c>
    </row>
    <row r="6" spans="1:7" ht="34.5" customHeight="1">
      <c r="A6" s="163"/>
      <c r="B6" s="164"/>
      <c r="C6" s="21" t="s">
        <v>26</v>
      </c>
      <c r="D6" s="165"/>
      <c r="E6" s="176"/>
      <c r="F6" s="167"/>
      <c r="G6" s="168"/>
    </row>
    <row r="7" spans="1:7" ht="25.5" customHeight="1">
      <c r="A7" s="163">
        <v>2</v>
      </c>
      <c r="B7" s="164" t="s">
        <v>23</v>
      </c>
      <c r="C7" s="19" t="s">
        <v>27</v>
      </c>
      <c r="D7" s="165" t="s">
        <v>28</v>
      </c>
      <c r="E7" s="176">
        <f>2.5*2.5*20</f>
        <v>125</v>
      </c>
      <c r="F7" s="167"/>
      <c r="G7" s="168">
        <f>E7*F7</f>
        <v>0</v>
      </c>
    </row>
    <row r="8" spans="1:7" ht="36" customHeight="1">
      <c r="A8" s="163"/>
      <c r="B8" s="164"/>
      <c r="C8" s="21" t="s">
        <v>29</v>
      </c>
      <c r="D8" s="165"/>
      <c r="E8" s="176"/>
      <c r="F8" s="167"/>
      <c r="G8" s="168"/>
    </row>
    <row r="9" spans="1:7" ht="23.25" customHeight="1">
      <c r="A9" s="186" t="s">
        <v>135</v>
      </c>
      <c r="B9" s="186"/>
      <c r="C9" s="186"/>
      <c r="D9" s="186"/>
      <c r="E9" s="186"/>
      <c r="F9" s="186"/>
      <c r="G9" s="97">
        <f>SUM(G5:G7)</f>
        <v>0</v>
      </c>
    </row>
    <row r="10" spans="1:7" ht="41.25" customHeight="1">
      <c r="A10" s="153" t="s">
        <v>30</v>
      </c>
      <c r="B10" s="153"/>
      <c r="C10" s="153"/>
      <c r="D10" s="153"/>
      <c r="E10" s="153"/>
      <c r="F10" s="153"/>
      <c r="G10" s="153"/>
    </row>
    <row r="11" spans="1:7" ht="31.5" customHeight="1">
      <c r="A11" s="152">
        <v>3</v>
      </c>
      <c r="B11" s="141" t="str">
        <f>B7</f>
        <v>Opis techniczny</v>
      </c>
      <c r="C11" s="23" t="s">
        <v>31</v>
      </c>
      <c r="D11" s="120" t="s">
        <v>32</v>
      </c>
      <c r="E11" s="117">
        <f>2*2*20</f>
        <v>80</v>
      </c>
      <c r="F11" s="145"/>
      <c r="G11" s="149">
        <f>E11*F11</f>
        <v>0</v>
      </c>
    </row>
    <row r="12" spans="1:7" ht="25.5" customHeight="1">
      <c r="A12" s="152"/>
      <c r="B12" s="141"/>
      <c r="C12" s="24" t="s">
        <v>33</v>
      </c>
      <c r="D12" s="120"/>
      <c r="E12" s="117"/>
      <c r="F12" s="145"/>
      <c r="G12" s="149"/>
    </row>
    <row r="13" spans="1:7" ht="39" customHeight="1">
      <c r="A13" s="153" t="s">
        <v>34</v>
      </c>
      <c r="B13" s="153"/>
      <c r="C13" s="153"/>
      <c r="D13" s="153"/>
      <c r="E13" s="153"/>
      <c r="F13" s="153"/>
      <c r="G13" s="153"/>
    </row>
    <row r="14" spans="1:7" ht="25.5" customHeight="1">
      <c r="A14" s="163">
        <v>4</v>
      </c>
      <c r="B14" s="164" t="str">
        <f>B11</f>
        <v>Opis techniczny</v>
      </c>
      <c r="C14" s="19" t="s">
        <v>35</v>
      </c>
      <c r="D14" s="165" t="s">
        <v>28</v>
      </c>
      <c r="E14" s="166">
        <v>80</v>
      </c>
      <c r="F14" s="167"/>
      <c r="G14" s="168">
        <f>E14*F14</f>
        <v>0</v>
      </c>
    </row>
    <row r="15" spans="1:7" ht="36" customHeight="1">
      <c r="A15" s="163"/>
      <c r="B15" s="164"/>
      <c r="C15" s="21" t="s">
        <v>36</v>
      </c>
      <c r="D15" s="165"/>
      <c r="E15" s="166"/>
      <c r="F15" s="167"/>
      <c r="G15" s="168"/>
    </row>
    <row r="16" spans="1:7" ht="23.25" customHeight="1">
      <c r="A16" s="186" t="s">
        <v>146</v>
      </c>
      <c r="B16" s="186"/>
      <c r="C16" s="186"/>
      <c r="D16" s="186"/>
      <c r="E16" s="186"/>
      <c r="F16" s="186"/>
      <c r="G16" s="98">
        <f>G11+G14</f>
        <v>0</v>
      </c>
    </row>
    <row r="17" spans="1:7" ht="40.5" customHeight="1">
      <c r="A17" s="174" t="s">
        <v>37</v>
      </c>
      <c r="B17" s="174"/>
      <c r="C17" s="174"/>
      <c r="D17" s="174"/>
      <c r="E17" s="174"/>
      <c r="F17" s="174"/>
      <c r="G17" s="174"/>
    </row>
    <row r="18" spans="1:7" ht="21" customHeight="1">
      <c r="A18" s="163">
        <v>5</v>
      </c>
      <c r="B18" s="164" t="str">
        <f>B11</f>
        <v>Opis techniczny</v>
      </c>
      <c r="C18" s="19" t="s">
        <v>38</v>
      </c>
      <c r="D18" s="165" t="s">
        <v>28</v>
      </c>
      <c r="E18" s="166">
        <v>80</v>
      </c>
      <c r="F18" s="167"/>
      <c r="G18" s="168">
        <f>E18*F18</f>
        <v>0</v>
      </c>
    </row>
    <row r="19" spans="1:7" ht="36.75" customHeight="1">
      <c r="A19" s="163"/>
      <c r="B19" s="164"/>
      <c r="C19" s="26" t="s">
        <v>39</v>
      </c>
      <c r="D19" s="165"/>
      <c r="E19" s="166"/>
      <c r="F19" s="167"/>
      <c r="G19" s="168"/>
    </row>
    <row r="20" spans="1:7" ht="25.5" customHeight="1">
      <c r="A20" s="186" t="s">
        <v>151</v>
      </c>
      <c r="B20" s="186"/>
      <c r="C20" s="186"/>
      <c r="D20" s="186"/>
      <c r="E20" s="186"/>
      <c r="F20" s="186"/>
      <c r="G20" s="98">
        <f>SUM(G18:G18)</f>
        <v>0</v>
      </c>
    </row>
    <row r="21" spans="1:7" ht="39.75" customHeight="1">
      <c r="A21" s="174" t="s">
        <v>40</v>
      </c>
      <c r="B21" s="174"/>
      <c r="C21" s="174"/>
      <c r="D21" s="174"/>
      <c r="E21" s="174"/>
      <c r="F21" s="174"/>
      <c r="G21" s="174"/>
    </row>
    <row r="22" spans="1:7" ht="24" customHeight="1">
      <c r="A22" s="163">
        <v>6</v>
      </c>
      <c r="B22" s="164" t="str">
        <f>B14</f>
        <v>Opis techniczny</v>
      </c>
      <c r="C22" s="19" t="s">
        <v>41</v>
      </c>
      <c r="D22" s="166" t="s">
        <v>42</v>
      </c>
      <c r="E22" s="166">
        <f>(2*2+2*2)*20</f>
        <v>160</v>
      </c>
      <c r="F22" s="167"/>
      <c r="G22" s="175">
        <f>E22*F22</f>
        <v>0</v>
      </c>
    </row>
    <row r="23" spans="1:7" ht="18.75" customHeight="1">
      <c r="A23" s="163"/>
      <c r="B23" s="164"/>
      <c r="C23" s="21" t="s">
        <v>43</v>
      </c>
      <c r="D23" s="166"/>
      <c r="E23" s="166"/>
      <c r="F23" s="167"/>
      <c r="G23" s="175"/>
    </row>
    <row r="24" spans="1:7" ht="21" customHeight="1">
      <c r="A24" s="186" t="s">
        <v>161</v>
      </c>
      <c r="B24" s="186"/>
      <c r="C24" s="186"/>
      <c r="D24" s="186"/>
      <c r="E24" s="186"/>
      <c r="F24" s="186"/>
      <c r="G24" s="98">
        <f>SUM(G21:G22)</f>
        <v>0</v>
      </c>
    </row>
    <row r="25" spans="1:7" ht="39.75" customHeight="1">
      <c r="A25" s="174" t="s">
        <v>44</v>
      </c>
      <c r="B25" s="174"/>
      <c r="C25" s="174"/>
      <c r="D25" s="174"/>
      <c r="E25" s="174"/>
      <c r="F25" s="174"/>
      <c r="G25" s="174"/>
    </row>
    <row r="26" spans="1:7" ht="24.75" customHeight="1">
      <c r="A26" s="163">
        <v>7</v>
      </c>
      <c r="B26" s="164" t="str">
        <f>B18</f>
        <v>Opis techniczny</v>
      </c>
      <c r="C26" s="99" t="s">
        <v>45</v>
      </c>
      <c r="D26" s="28"/>
      <c r="E26" s="29"/>
      <c r="F26" s="30"/>
      <c r="G26" s="27"/>
    </row>
    <row r="27" spans="1:7" ht="36" customHeight="1">
      <c r="A27" s="163"/>
      <c r="B27" s="164"/>
      <c r="C27" s="21" t="s">
        <v>46</v>
      </c>
      <c r="D27" s="31" t="s">
        <v>47</v>
      </c>
      <c r="E27" s="25">
        <f>2.25*4*20*0.15</f>
        <v>27</v>
      </c>
      <c r="F27" s="30"/>
      <c r="G27" s="20">
        <f>E27*F27</f>
        <v>0</v>
      </c>
    </row>
    <row r="28" spans="1:7" ht="27" customHeight="1">
      <c r="A28" s="186" t="s">
        <v>162</v>
      </c>
      <c r="B28" s="186"/>
      <c r="C28" s="186"/>
      <c r="D28" s="186"/>
      <c r="E28" s="186"/>
      <c r="F28" s="186"/>
      <c r="G28" s="98">
        <f>SUM(G27:G27)</f>
        <v>0</v>
      </c>
    </row>
    <row r="29" spans="1:7" ht="18.75">
      <c r="A29" s="186" t="s">
        <v>157</v>
      </c>
      <c r="B29" s="186"/>
      <c r="C29" s="186"/>
      <c r="D29" s="186"/>
      <c r="E29" s="186"/>
      <c r="F29" s="186"/>
      <c r="G29" s="20">
        <f>G9+G16+G20+G24+G28</f>
        <v>0</v>
      </c>
    </row>
    <row r="30" spans="1:7" ht="18.75">
      <c r="A30" s="186" t="s">
        <v>158</v>
      </c>
      <c r="B30" s="186"/>
      <c r="C30" s="186"/>
      <c r="D30" s="186"/>
      <c r="E30" s="186"/>
      <c r="F30" s="186"/>
      <c r="G30" s="20">
        <f>G29*0.22</f>
        <v>0</v>
      </c>
    </row>
    <row r="31" spans="1:7" ht="18.75">
      <c r="A31" s="186" t="s">
        <v>159</v>
      </c>
      <c r="B31" s="186"/>
      <c r="C31" s="186"/>
      <c r="D31" s="186"/>
      <c r="E31" s="186"/>
      <c r="F31" s="186"/>
      <c r="G31" s="20">
        <f>G29+G30</f>
        <v>0</v>
      </c>
    </row>
    <row r="32" spans="1:7" s="103" customFormat="1" ht="18.75" customHeight="1">
      <c r="A32" s="100"/>
      <c r="B32" s="185" t="s">
        <v>177</v>
      </c>
      <c r="C32" s="185"/>
      <c r="D32" s="185"/>
      <c r="E32" s="185"/>
      <c r="F32" s="101"/>
      <c r="G32" s="102"/>
    </row>
    <row r="33" spans="1:7" ht="45.75" customHeight="1">
      <c r="A33" s="104"/>
      <c r="B33" s="105"/>
      <c r="C33" s="104"/>
      <c r="D33" s="104"/>
      <c r="E33" s="105"/>
      <c r="F33" s="106"/>
      <c r="G33" s="104"/>
    </row>
    <row r="34" spans="1:7" s="32" customFormat="1" ht="30" customHeight="1">
      <c r="A34" s="171" t="s">
        <v>48</v>
      </c>
      <c r="B34" s="171"/>
      <c r="C34" s="171"/>
      <c r="D34" s="171"/>
      <c r="E34" s="171"/>
      <c r="F34" s="171"/>
      <c r="G34" s="171"/>
    </row>
    <row r="35" spans="1:7" s="32" customFormat="1" ht="20.25">
      <c r="A35" s="173" t="s">
        <v>49</v>
      </c>
      <c r="B35" s="173"/>
      <c r="C35" s="173"/>
      <c r="D35" s="173"/>
      <c r="E35" s="173"/>
      <c r="F35" s="173"/>
      <c r="G35" s="173"/>
    </row>
    <row r="36" spans="1:7" s="32" customFormat="1" ht="57.75" customHeight="1">
      <c r="A36" s="33" t="s">
        <v>15</v>
      </c>
      <c r="B36" s="22" t="s">
        <v>16</v>
      </c>
      <c r="C36" s="34" t="s">
        <v>17</v>
      </c>
      <c r="D36" s="34" t="s">
        <v>18</v>
      </c>
      <c r="E36" s="35" t="s">
        <v>19</v>
      </c>
      <c r="F36" s="36" t="s">
        <v>20</v>
      </c>
      <c r="G36" s="37" t="s">
        <v>21</v>
      </c>
    </row>
    <row r="37" spans="1:7" s="32" customFormat="1" ht="45" customHeight="1">
      <c r="A37" s="153" t="s">
        <v>22</v>
      </c>
      <c r="B37" s="153"/>
      <c r="C37" s="153"/>
      <c r="D37" s="153"/>
      <c r="E37" s="153"/>
      <c r="F37" s="153"/>
      <c r="G37" s="153"/>
    </row>
    <row r="38" spans="1:7" s="32" customFormat="1" ht="36" customHeight="1">
      <c r="A38" s="152">
        <v>1</v>
      </c>
      <c r="B38" s="141" t="s">
        <v>23</v>
      </c>
      <c r="C38" s="23" t="s">
        <v>50</v>
      </c>
      <c r="D38" s="120" t="s">
        <v>51</v>
      </c>
      <c r="E38" s="148">
        <v>0.071</v>
      </c>
      <c r="F38" s="136"/>
      <c r="G38" s="149">
        <f>E38*F38</f>
        <v>0</v>
      </c>
    </row>
    <row r="39" spans="1:7" s="32" customFormat="1" ht="36" customHeight="1">
      <c r="A39" s="152"/>
      <c r="B39" s="141"/>
      <c r="C39" s="38" t="s">
        <v>52</v>
      </c>
      <c r="D39" s="120"/>
      <c r="E39" s="148"/>
      <c r="F39" s="136"/>
      <c r="G39" s="149"/>
    </row>
    <row r="40" spans="1:7" s="32" customFormat="1" ht="43.5" customHeight="1">
      <c r="A40" s="153" t="s">
        <v>53</v>
      </c>
      <c r="B40" s="153"/>
      <c r="C40" s="153"/>
      <c r="D40" s="153"/>
      <c r="E40" s="153"/>
      <c r="F40" s="153"/>
      <c r="G40" s="153"/>
    </row>
    <row r="41" spans="1:7" s="32" customFormat="1" ht="30">
      <c r="A41" s="152">
        <v>2</v>
      </c>
      <c r="B41" s="141" t="s">
        <v>23</v>
      </c>
      <c r="C41" s="23" t="s">
        <v>54</v>
      </c>
      <c r="D41" s="120" t="s">
        <v>32</v>
      </c>
      <c r="E41" s="117">
        <f>3*1.5*4</f>
        <v>18</v>
      </c>
      <c r="F41" s="145"/>
      <c r="G41" s="149">
        <f>E41*F41</f>
        <v>0</v>
      </c>
    </row>
    <row r="42" spans="1:7" s="32" customFormat="1" ht="20.25" customHeight="1">
      <c r="A42" s="152"/>
      <c r="B42" s="141"/>
      <c r="C42" s="38" t="s">
        <v>55</v>
      </c>
      <c r="D42" s="120"/>
      <c r="E42" s="117"/>
      <c r="F42" s="145"/>
      <c r="G42" s="149"/>
    </row>
    <row r="43" spans="1:7" s="32" customFormat="1" ht="43.5" customHeight="1">
      <c r="A43" s="152">
        <v>3</v>
      </c>
      <c r="B43" s="141" t="s">
        <v>23</v>
      </c>
      <c r="C43" s="23" t="s">
        <v>56</v>
      </c>
      <c r="D43" s="120" t="s">
        <v>32</v>
      </c>
      <c r="E43" s="117">
        <f>21.5*0.2</f>
        <v>4.3</v>
      </c>
      <c r="F43" s="145"/>
      <c r="G43" s="149">
        <f>E43*F43</f>
        <v>0</v>
      </c>
    </row>
    <row r="44" spans="1:7" s="32" customFormat="1" ht="17.25" customHeight="1">
      <c r="A44" s="152"/>
      <c r="B44" s="141"/>
      <c r="C44" s="38" t="s">
        <v>57</v>
      </c>
      <c r="D44" s="120"/>
      <c r="E44" s="117"/>
      <c r="F44" s="145"/>
      <c r="G44" s="149"/>
    </row>
    <row r="45" spans="1:7" s="32" customFormat="1" ht="30">
      <c r="A45" s="152">
        <v>4</v>
      </c>
      <c r="B45" s="141" t="s">
        <v>23</v>
      </c>
      <c r="C45" s="38" t="s">
        <v>58</v>
      </c>
      <c r="D45" s="120" t="s">
        <v>32</v>
      </c>
      <c r="E45" s="117">
        <f>(71-21.5)*1.5</f>
        <v>74.25</v>
      </c>
      <c r="F45" s="145"/>
      <c r="G45" s="149">
        <f>E45*F45</f>
        <v>0</v>
      </c>
    </row>
    <row r="46" spans="1:7" s="32" customFormat="1" ht="21" customHeight="1">
      <c r="A46" s="152"/>
      <c r="B46" s="141"/>
      <c r="C46" s="38" t="s">
        <v>59</v>
      </c>
      <c r="D46" s="120"/>
      <c r="E46" s="117"/>
      <c r="F46" s="145"/>
      <c r="G46" s="149"/>
    </row>
    <row r="47" spans="1:7" s="32" customFormat="1" ht="45.75" customHeight="1">
      <c r="A47" s="152">
        <v>5</v>
      </c>
      <c r="B47" s="141" t="str">
        <f>B43</f>
        <v>Opis techniczny</v>
      </c>
      <c r="C47" s="39" t="s">
        <v>60</v>
      </c>
      <c r="D47" s="120" t="s">
        <v>42</v>
      </c>
      <c r="E47" s="117">
        <v>21.5</v>
      </c>
      <c r="F47" s="143"/>
      <c r="G47" s="149">
        <f>E47*F47</f>
        <v>0</v>
      </c>
    </row>
    <row r="48" spans="1:7" s="32" customFormat="1" ht="23.25" customHeight="1">
      <c r="A48" s="152"/>
      <c r="B48" s="141"/>
      <c r="C48" s="39" t="s">
        <v>61</v>
      </c>
      <c r="D48" s="120"/>
      <c r="E48" s="117"/>
      <c r="F48" s="143"/>
      <c r="G48" s="149"/>
    </row>
    <row r="49" spans="1:7" s="32" customFormat="1" ht="35.25" customHeight="1">
      <c r="A49" s="152">
        <v>6</v>
      </c>
      <c r="B49" s="141" t="str">
        <f>B41</f>
        <v>Opis techniczny</v>
      </c>
      <c r="C49" s="39" t="s">
        <v>62</v>
      </c>
      <c r="D49" s="120" t="s">
        <v>32</v>
      </c>
      <c r="E49" s="117">
        <v>18.8</v>
      </c>
      <c r="F49" s="143"/>
      <c r="G49" s="149">
        <f>E49*F49</f>
        <v>0</v>
      </c>
    </row>
    <row r="50" spans="1:7" s="32" customFormat="1" ht="20.25" customHeight="1">
      <c r="A50" s="152"/>
      <c r="B50" s="141"/>
      <c r="C50" s="39" t="s">
        <v>63</v>
      </c>
      <c r="D50" s="120"/>
      <c r="E50" s="117"/>
      <c r="F50" s="143"/>
      <c r="G50" s="149"/>
    </row>
    <row r="51" spans="1:7" s="32" customFormat="1" ht="21" customHeight="1">
      <c r="A51" s="183" t="s">
        <v>135</v>
      </c>
      <c r="B51" s="183"/>
      <c r="C51" s="183"/>
      <c r="D51" s="183"/>
      <c r="E51" s="183"/>
      <c r="F51" s="183"/>
      <c r="G51" s="107">
        <f>SUM(G41:G50)+G38</f>
        <v>0</v>
      </c>
    </row>
    <row r="52" spans="1:7" s="32" customFormat="1" ht="36" customHeight="1">
      <c r="A52" s="153" t="s">
        <v>30</v>
      </c>
      <c r="B52" s="153"/>
      <c r="C52" s="153"/>
      <c r="D52" s="153"/>
      <c r="E52" s="153"/>
      <c r="F52" s="153"/>
      <c r="G52" s="153"/>
    </row>
    <row r="53" spans="1:7" s="32" customFormat="1" ht="33.75" customHeight="1">
      <c r="A53" s="152">
        <v>7</v>
      </c>
      <c r="B53" s="141" t="str">
        <f>B49</f>
        <v>Opis techniczny</v>
      </c>
      <c r="C53" s="23" t="s">
        <v>64</v>
      </c>
      <c r="D53" s="120" t="s">
        <v>32</v>
      </c>
      <c r="E53" s="117">
        <f>(71-13.5)*1.5</f>
        <v>86.25</v>
      </c>
      <c r="F53" s="136"/>
      <c r="G53" s="149">
        <f>E53*F53</f>
        <v>0</v>
      </c>
    </row>
    <row r="54" spans="1:7" s="32" customFormat="1" ht="18" customHeight="1">
      <c r="A54" s="152"/>
      <c r="B54" s="141"/>
      <c r="C54" s="24" t="s">
        <v>65</v>
      </c>
      <c r="D54" s="120"/>
      <c r="E54" s="117"/>
      <c r="F54" s="136"/>
      <c r="G54" s="149"/>
    </row>
    <row r="55" spans="1:7" s="32" customFormat="1" ht="33.75" customHeight="1">
      <c r="A55" s="152">
        <v>8</v>
      </c>
      <c r="B55" s="141" t="str">
        <f>B45</f>
        <v>Opis techniczny</v>
      </c>
      <c r="C55" s="23" t="s">
        <v>66</v>
      </c>
      <c r="D55" s="120" t="s">
        <v>32</v>
      </c>
      <c r="E55" s="117">
        <f>3*4.5*2</f>
        <v>27</v>
      </c>
      <c r="F55" s="136"/>
      <c r="G55" s="149">
        <f>E55*F55</f>
        <v>0</v>
      </c>
    </row>
    <row r="56" spans="1:7" s="32" customFormat="1" ht="23.25" customHeight="1">
      <c r="A56" s="152"/>
      <c r="B56" s="141"/>
      <c r="C56" s="24" t="s">
        <v>67</v>
      </c>
      <c r="D56" s="120"/>
      <c r="E56" s="117"/>
      <c r="F56" s="136"/>
      <c r="G56" s="149"/>
    </row>
    <row r="57" spans="1:7" s="32" customFormat="1" ht="39" customHeight="1">
      <c r="A57" s="153" t="s">
        <v>68</v>
      </c>
      <c r="B57" s="153"/>
      <c r="C57" s="153"/>
      <c r="D57" s="153"/>
      <c r="E57" s="153"/>
      <c r="F57" s="153"/>
      <c r="G57" s="153"/>
    </row>
    <row r="58" spans="1:7" s="32" customFormat="1" ht="42.75" customHeight="1">
      <c r="A58" s="156">
        <v>9</v>
      </c>
      <c r="B58" s="141" t="str">
        <f>B55</f>
        <v>Opis techniczny</v>
      </c>
      <c r="C58" s="23" t="s">
        <v>69</v>
      </c>
      <c r="D58" s="120" t="s">
        <v>32</v>
      </c>
      <c r="E58" s="117">
        <f>3*4.5*1.2</f>
        <v>16.2</v>
      </c>
      <c r="F58" s="136"/>
      <c r="G58" s="149">
        <f>E58*F58</f>
        <v>0</v>
      </c>
    </row>
    <row r="59" spans="1:7" s="32" customFormat="1" ht="33.75" customHeight="1">
      <c r="A59" s="156"/>
      <c r="B59" s="141"/>
      <c r="C59" s="24" t="s">
        <v>70</v>
      </c>
      <c r="D59" s="120"/>
      <c r="E59" s="117"/>
      <c r="F59" s="136"/>
      <c r="G59" s="149"/>
    </row>
    <row r="60" spans="1:7" s="32" customFormat="1" ht="36.75" customHeight="1">
      <c r="A60" s="153" t="s">
        <v>34</v>
      </c>
      <c r="B60" s="153"/>
      <c r="C60" s="153"/>
      <c r="D60" s="153"/>
      <c r="E60" s="153"/>
      <c r="F60" s="153"/>
      <c r="G60" s="153"/>
    </row>
    <row r="61" spans="1:7" s="32" customFormat="1" ht="28.5" customHeight="1">
      <c r="A61" s="156">
        <v>10</v>
      </c>
      <c r="B61" s="141" t="str">
        <f>B58</f>
        <v>Opis techniczny</v>
      </c>
      <c r="C61" s="23" t="s">
        <v>71</v>
      </c>
      <c r="D61" s="120" t="s">
        <v>32</v>
      </c>
      <c r="E61" s="117">
        <f>(71-13.5)*1.2</f>
        <v>69</v>
      </c>
      <c r="F61" s="136"/>
      <c r="G61" s="149">
        <f>E61*F61</f>
        <v>0</v>
      </c>
    </row>
    <row r="62" spans="1:7" s="32" customFormat="1" ht="33" customHeight="1">
      <c r="A62" s="156"/>
      <c r="B62" s="141"/>
      <c r="C62" s="24" t="s">
        <v>72</v>
      </c>
      <c r="D62" s="120"/>
      <c r="E62" s="117"/>
      <c r="F62" s="136"/>
      <c r="G62" s="149"/>
    </row>
    <row r="63" spans="1:7" s="32" customFormat="1" ht="29.25" customHeight="1">
      <c r="A63" s="156">
        <v>11</v>
      </c>
      <c r="B63" s="141" t="str">
        <f>B61</f>
        <v>Opis techniczny</v>
      </c>
      <c r="C63" s="23" t="s">
        <v>73</v>
      </c>
      <c r="D63" s="120" t="s">
        <v>32</v>
      </c>
      <c r="E63" s="117">
        <f>E58</f>
        <v>16.2</v>
      </c>
      <c r="F63" s="136"/>
      <c r="G63" s="149">
        <f>E63*F63</f>
        <v>0</v>
      </c>
    </row>
    <row r="64" spans="1:7" s="32" customFormat="1" ht="33.75" customHeight="1">
      <c r="A64" s="156"/>
      <c r="B64" s="141"/>
      <c r="C64" s="24" t="s">
        <v>74</v>
      </c>
      <c r="D64" s="120"/>
      <c r="E64" s="117"/>
      <c r="F64" s="136"/>
      <c r="G64" s="149"/>
    </row>
    <row r="65" spans="1:7" s="32" customFormat="1" ht="26.25" customHeight="1">
      <c r="A65" s="183" t="s">
        <v>163</v>
      </c>
      <c r="B65" s="183"/>
      <c r="C65" s="183"/>
      <c r="D65" s="183"/>
      <c r="E65" s="183"/>
      <c r="F65" s="183"/>
      <c r="G65" s="107">
        <f>G53+G55+G58+G61+G63</f>
        <v>0</v>
      </c>
    </row>
    <row r="66" spans="1:7" s="32" customFormat="1" ht="42.75" customHeight="1">
      <c r="A66" s="153" t="s">
        <v>37</v>
      </c>
      <c r="B66" s="153"/>
      <c r="C66" s="153"/>
      <c r="D66" s="153"/>
      <c r="E66" s="153"/>
      <c r="F66" s="153"/>
      <c r="G66" s="153"/>
    </row>
    <row r="67" spans="1:7" s="32" customFormat="1" ht="33.75" customHeight="1">
      <c r="A67" s="152">
        <v>12</v>
      </c>
      <c r="B67" s="141" t="str">
        <f>B61</f>
        <v>Opis techniczny</v>
      </c>
      <c r="C67" s="23" t="s">
        <v>75</v>
      </c>
      <c r="D67" s="120" t="s">
        <v>32</v>
      </c>
      <c r="E67" s="117">
        <f>E61</f>
        <v>69</v>
      </c>
      <c r="F67" s="136"/>
      <c r="G67" s="149">
        <f>E67*F67</f>
        <v>0</v>
      </c>
    </row>
    <row r="68" spans="1:7" s="32" customFormat="1" ht="24" customHeight="1">
      <c r="A68" s="152"/>
      <c r="B68" s="141"/>
      <c r="C68" s="40" t="s">
        <v>76</v>
      </c>
      <c r="D68" s="120"/>
      <c r="E68" s="117"/>
      <c r="F68" s="136"/>
      <c r="G68" s="149"/>
    </row>
    <row r="69" spans="1:7" s="32" customFormat="1" ht="36.75" customHeight="1">
      <c r="A69" s="152">
        <v>13</v>
      </c>
      <c r="B69" s="141" t="str">
        <f>B63</f>
        <v>Opis techniczny</v>
      </c>
      <c r="C69" s="23" t="s">
        <v>77</v>
      </c>
      <c r="D69" s="120" t="s">
        <v>32</v>
      </c>
      <c r="E69" s="117">
        <f>E63</f>
        <v>16.2</v>
      </c>
      <c r="F69" s="136"/>
      <c r="G69" s="149">
        <f>E69*F69</f>
        <v>0</v>
      </c>
    </row>
    <row r="70" spans="1:7" s="32" customFormat="1" ht="23.25" customHeight="1">
      <c r="A70" s="152"/>
      <c r="B70" s="141"/>
      <c r="C70" s="40" t="s">
        <v>78</v>
      </c>
      <c r="D70" s="120"/>
      <c r="E70" s="117"/>
      <c r="F70" s="136"/>
      <c r="G70" s="149"/>
    </row>
    <row r="71" spans="1:7" s="32" customFormat="1" ht="23.25" customHeight="1">
      <c r="A71" s="183" t="s">
        <v>151</v>
      </c>
      <c r="B71" s="183"/>
      <c r="C71" s="183"/>
      <c r="D71" s="183"/>
      <c r="E71" s="183"/>
      <c r="F71" s="183"/>
      <c r="G71" s="107">
        <f>SUM(G67:G70)</f>
        <v>0</v>
      </c>
    </row>
    <row r="72" spans="1:7" s="41" customFormat="1" ht="42" customHeight="1">
      <c r="A72" s="153" t="s">
        <v>40</v>
      </c>
      <c r="B72" s="153"/>
      <c r="C72" s="153"/>
      <c r="D72" s="153"/>
      <c r="E72" s="153"/>
      <c r="F72" s="153"/>
      <c r="G72" s="153"/>
    </row>
    <row r="73" spans="1:7" s="32" customFormat="1" ht="22.5" customHeight="1">
      <c r="A73" s="152">
        <v>14</v>
      </c>
      <c r="B73" s="141" t="str">
        <f>B61</f>
        <v>Opis techniczny</v>
      </c>
      <c r="C73" s="23" t="s">
        <v>79</v>
      </c>
      <c r="D73" s="116" t="s">
        <v>42</v>
      </c>
      <c r="E73" s="117">
        <f>71-13.5</f>
        <v>57.5</v>
      </c>
      <c r="F73" s="136"/>
      <c r="G73" s="149">
        <f>E73*F73</f>
        <v>0</v>
      </c>
    </row>
    <row r="74" spans="1:7" s="32" customFormat="1" ht="24.75" customHeight="1">
      <c r="A74" s="152"/>
      <c r="B74" s="141"/>
      <c r="C74" s="24" t="s">
        <v>80</v>
      </c>
      <c r="D74" s="116"/>
      <c r="E74" s="117"/>
      <c r="F74" s="136"/>
      <c r="G74" s="149"/>
    </row>
    <row r="75" spans="1:7" s="32" customFormat="1" ht="24.75" customHeight="1">
      <c r="A75" s="152">
        <v>15</v>
      </c>
      <c r="B75" s="141" t="str">
        <f>B61</f>
        <v>Opis techniczny</v>
      </c>
      <c r="C75" s="23" t="s">
        <v>81</v>
      </c>
      <c r="D75" s="116" t="s">
        <v>42</v>
      </c>
      <c r="E75" s="117">
        <f>71-18-13.5</f>
        <v>39.5</v>
      </c>
      <c r="F75" s="136"/>
      <c r="G75" s="149">
        <f>E75*F75</f>
        <v>0</v>
      </c>
    </row>
    <row r="76" spans="1:7" s="32" customFormat="1" ht="24.75" customHeight="1">
      <c r="A76" s="152"/>
      <c r="B76" s="141"/>
      <c r="C76" s="24" t="s">
        <v>82</v>
      </c>
      <c r="D76" s="116"/>
      <c r="E76" s="117"/>
      <c r="F76" s="136"/>
      <c r="G76" s="149"/>
    </row>
    <row r="77" spans="1:7" s="32" customFormat="1" ht="21" customHeight="1">
      <c r="A77" s="152">
        <v>16</v>
      </c>
      <c r="B77" s="141" t="str">
        <f>B63</f>
        <v>Opis techniczny</v>
      </c>
      <c r="C77" s="23" t="s">
        <v>83</v>
      </c>
      <c r="D77" s="116" t="s">
        <v>42</v>
      </c>
      <c r="E77" s="117">
        <f>13.5*2</f>
        <v>27</v>
      </c>
      <c r="F77" s="136"/>
      <c r="G77" s="149">
        <f>E77*F77</f>
        <v>0</v>
      </c>
    </row>
    <row r="78" spans="1:7" s="32" customFormat="1" ht="18" customHeight="1">
      <c r="A78" s="152"/>
      <c r="B78" s="141"/>
      <c r="C78" s="24" t="s">
        <v>84</v>
      </c>
      <c r="D78" s="116"/>
      <c r="E78" s="117"/>
      <c r="F78" s="136"/>
      <c r="G78" s="149"/>
    </row>
    <row r="79" spans="1:7" s="32" customFormat="1" ht="26.25" customHeight="1">
      <c r="A79" s="183" t="s">
        <v>164</v>
      </c>
      <c r="B79" s="183"/>
      <c r="C79" s="183"/>
      <c r="D79" s="183"/>
      <c r="E79" s="183"/>
      <c r="F79" s="183"/>
      <c r="G79" s="107">
        <f>SUM(G73:G78)</f>
        <v>0</v>
      </c>
    </row>
    <row r="80" spans="1:7" s="41" customFormat="1" ht="48" customHeight="1">
      <c r="A80" s="150" t="s">
        <v>85</v>
      </c>
      <c r="B80" s="150"/>
      <c r="C80" s="150"/>
      <c r="D80" s="150"/>
      <c r="E80" s="150"/>
      <c r="F80" s="150"/>
      <c r="G80" s="150"/>
    </row>
    <row r="81" spans="1:7" s="41" customFormat="1" ht="18">
      <c r="A81" s="163">
        <v>17</v>
      </c>
      <c r="B81" s="15" t="str">
        <f>B77</f>
        <v>Opis techniczny</v>
      </c>
      <c r="C81" s="19" t="s">
        <v>86</v>
      </c>
      <c r="D81" s="28" t="s">
        <v>87</v>
      </c>
      <c r="E81" s="29" t="s">
        <v>87</v>
      </c>
      <c r="F81" s="42" t="s">
        <v>87</v>
      </c>
      <c r="G81" s="27" t="s">
        <v>87</v>
      </c>
    </row>
    <row r="82" spans="1:7" s="41" customFormat="1" ht="23.25" customHeight="1">
      <c r="A82" s="163"/>
      <c r="B82" s="15" t="s">
        <v>88</v>
      </c>
      <c r="C82" s="43" t="s">
        <v>89</v>
      </c>
      <c r="D82" s="25" t="s">
        <v>90</v>
      </c>
      <c r="E82" s="25">
        <v>1</v>
      </c>
      <c r="F82" s="42"/>
      <c r="G82" s="20"/>
    </row>
    <row r="83" spans="1:10" s="41" customFormat="1" ht="30">
      <c r="A83" s="163"/>
      <c r="B83" s="15" t="s">
        <v>91</v>
      </c>
      <c r="C83" s="21" t="s">
        <v>92</v>
      </c>
      <c r="D83" s="25" t="s">
        <v>90</v>
      </c>
      <c r="E83" s="25">
        <v>1</v>
      </c>
      <c r="F83" s="42"/>
      <c r="G83" s="20"/>
      <c r="J83" s="10" t="s">
        <v>93</v>
      </c>
    </row>
    <row r="84" spans="1:7" s="41" customFormat="1" ht="23.25">
      <c r="A84" s="184" t="s">
        <v>156</v>
      </c>
      <c r="B84" s="184"/>
      <c r="C84" s="184"/>
      <c r="D84" s="184"/>
      <c r="E84" s="184"/>
      <c r="F84" s="184"/>
      <c r="G84" s="98">
        <f>SUM(G82:G83)</f>
        <v>0</v>
      </c>
    </row>
    <row r="85" spans="1:7" s="41" customFormat="1" ht="18.75">
      <c r="A85" s="132" t="s">
        <v>157</v>
      </c>
      <c r="B85" s="132"/>
      <c r="C85" s="132"/>
      <c r="D85" s="132"/>
      <c r="E85" s="132"/>
      <c r="F85" s="132"/>
      <c r="G85" s="108">
        <f>G51+G65+G71+G79+G84</f>
        <v>0</v>
      </c>
    </row>
    <row r="86" spans="1:7" s="41" customFormat="1" ht="18.75">
      <c r="A86" s="132" t="s">
        <v>158</v>
      </c>
      <c r="B86" s="132"/>
      <c r="C86" s="132"/>
      <c r="D86" s="132"/>
      <c r="E86" s="132"/>
      <c r="F86" s="132"/>
      <c r="G86" s="90">
        <f>G85*0.22</f>
        <v>0</v>
      </c>
    </row>
    <row r="87" spans="1:9" s="41" customFormat="1" ht="18.75">
      <c r="A87" s="132" t="s">
        <v>159</v>
      </c>
      <c r="B87" s="132"/>
      <c r="C87" s="132"/>
      <c r="D87" s="132"/>
      <c r="E87" s="132"/>
      <c r="F87" s="132"/>
      <c r="G87" s="90">
        <f>G85+G86</f>
        <v>0</v>
      </c>
      <c r="I87" s="109"/>
    </row>
    <row r="88" spans="1:7" s="103" customFormat="1" ht="18.75">
      <c r="A88" s="110"/>
      <c r="B88" s="133" t="s">
        <v>172</v>
      </c>
      <c r="C88" s="133"/>
      <c r="D88" s="133"/>
      <c r="E88" s="133"/>
      <c r="F88" s="93" t="s">
        <v>173</v>
      </c>
      <c r="G88" s="111" t="s">
        <v>174</v>
      </c>
    </row>
    <row r="89" spans="1:7" s="49" customFormat="1" ht="68.25" customHeight="1">
      <c r="A89" s="44"/>
      <c r="B89" s="45"/>
      <c r="C89" s="46"/>
      <c r="D89" s="46"/>
      <c r="E89" s="46"/>
      <c r="F89" s="47"/>
      <c r="G89" s="48"/>
    </row>
    <row r="90" spans="1:7" s="50" customFormat="1" ht="30" customHeight="1">
      <c r="A90" s="171" t="s">
        <v>94</v>
      </c>
      <c r="B90" s="171"/>
      <c r="C90" s="171"/>
      <c r="D90" s="171"/>
      <c r="E90" s="171"/>
      <c r="F90" s="171"/>
      <c r="G90" s="171"/>
    </row>
    <row r="91" spans="1:7" s="50" customFormat="1" ht="26.25" customHeight="1">
      <c r="A91" s="172" t="s">
        <v>95</v>
      </c>
      <c r="B91" s="172"/>
      <c r="C91" s="172"/>
      <c r="D91" s="172"/>
      <c r="E91" s="172"/>
      <c r="F91" s="172"/>
      <c r="G91" s="172"/>
    </row>
    <row r="92" spans="1:7" s="50" customFormat="1" ht="67.5" customHeight="1">
      <c r="A92" s="51" t="s">
        <v>15</v>
      </c>
      <c r="B92" s="52" t="s">
        <v>16</v>
      </c>
      <c r="C92" s="53" t="s">
        <v>17</v>
      </c>
      <c r="D92" s="53" t="s">
        <v>18</v>
      </c>
      <c r="E92" s="54" t="s">
        <v>19</v>
      </c>
      <c r="F92" s="36" t="s">
        <v>20</v>
      </c>
      <c r="G92" s="37" t="s">
        <v>21</v>
      </c>
    </row>
    <row r="93" spans="1:7" s="50" customFormat="1" ht="40.5" customHeight="1">
      <c r="A93" s="153" t="s">
        <v>22</v>
      </c>
      <c r="B93" s="153"/>
      <c r="C93" s="153"/>
      <c r="D93" s="153"/>
      <c r="E93" s="153"/>
      <c r="F93" s="153"/>
      <c r="G93" s="153"/>
    </row>
    <row r="94" spans="1:7" s="50" customFormat="1" ht="33.75" customHeight="1">
      <c r="A94" s="156">
        <v>1</v>
      </c>
      <c r="B94" s="157" t="s">
        <v>23</v>
      </c>
      <c r="C94" s="55" t="s">
        <v>50</v>
      </c>
      <c r="D94" s="162" t="s">
        <v>51</v>
      </c>
      <c r="E94" s="148">
        <f>0.077+0.019</f>
        <v>0.096</v>
      </c>
      <c r="F94" s="136"/>
      <c r="G94" s="149">
        <f>E94*F94</f>
        <v>0</v>
      </c>
    </row>
    <row r="95" spans="1:7" s="50" customFormat="1" ht="25.5" customHeight="1">
      <c r="A95" s="156"/>
      <c r="B95" s="157"/>
      <c r="C95" s="56" t="s">
        <v>96</v>
      </c>
      <c r="D95" s="162"/>
      <c r="E95" s="148"/>
      <c r="F95" s="136"/>
      <c r="G95" s="149"/>
    </row>
    <row r="96" spans="1:7" s="50" customFormat="1" ht="40.5" customHeight="1">
      <c r="A96" s="153" t="s">
        <v>53</v>
      </c>
      <c r="B96" s="153"/>
      <c r="C96" s="153"/>
      <c r="D96" s="153"/>
      <c r="E96" s="153"/>
      <c r="F96" s="153"/>
      <c r="G96" s="153"/>
    </row>
    <row r="97" spans="1:7" s="50" customFormat="1" ht="57" customHeight="1">
      <c r="A97" s="156">
        <v>2</v>
      </c>
      <c r="B97" s="157" t="s">
        <v>23</v>
      </c>
      <c r="C97" s="57" t="s">
        <v>97</v>
      </c>
      <c r="D97" s="162" t="s">
        <v>32</v>
      </c>
      <c r="E97" s="117">
        <f>77*2</f>
        <v>154</v>
      </c>
      <c r="F97" s="169"/>
      <c r="G97" s="149">
        <f>E97*F97</f>
        <v>0</v>
      </c>
    </row>
    <row r="98" spans="1:7" s="50" customFormat="1" ht="24.75" customHeight="1">
      <c r="A98" s="156"/>
      <c r="B98" s="157"/>
      <c r="C98" s="58" t="s">
        <v>98</v>
      </c>
      <c r="D98" s="162"/>
      <c r="E98" s="117"/>
      <c r="F98" s="169"/>
      <c r="G98" s="149"/>
    </row>
    <row r="99" spans="1:7" s="50" customFormat="1" ht="57.75" customHeight="1">
      <c r="A99" s="156">
        <v>3</v>
      </c>
      <c r="B99" s="157" t="s">
        <v>23</v>
      </c>
      <c r="C99" s="39" t="s">
        <v>99</v>
      </c>
      <c r="D99" s="162" t="s">
        <v>42</v>
      </c>
      <c r="E99" s="117">
        <f>31.5+19</f>
        <v>50.5</v>
      </c>
      <c r="F99" s="169"/>
      <c r="G99" s="149">
        <f>E99*F99</f>
        <v>0</v>
      </c>
    </row>
    <row r="100" spans="1:7" s="50" customFormat="1" ht="24" customHeight="1">
      <c r="A100" s="156"/>
      <c r="B100" s="157"/>
      <c r="C100" s="58" t="s">
        <v>100</v>
      </c>
      <c r="D100" s="162"/>
      <c r="E100" s="117"/>
      <c r="F100" s="169"/>
      <c r="G100" s="149"/>
    </row>
    <row r="101" spans="1:7" s="50" customFormat="1" ht="36" customHeight="1">
      <c r="A101" s="156">
        <v>4</v>
      </c>
      <c r="B101" s="157" t="str">
        <f>B99</f>
        <v>Opis techniczny</v>
      </c>
      <c r="C101" s="57" t="s">
        <v>101</v>
      </c>
      <c r="D101" s="162" t="s">
        <v>102</v>
      </c>
      <c r="E101" s="117">
        <f>19*0.2*2+3.5*0.2</f>
        <v>8.3</v>
      </c>
      <c r="F101" s="170"/>
      <c r="G101" s="149">
        <f>E101*F101</f>
        <v>0</v>
      </c>
    </row>
    <row r="102" spans="1:7" s="50" customFormat="1" ht="23.25" customHeight="1">
      <c r="A102" s="156"/>
      <c r="B102" s="157"/>
      <c r="C102" s="58" t="s">
        <v>103</v>
      </c>
      <c r="D102" s="162"/>
      <c r="E102" s="117"/>
      <c r="F102" s="170"/>
      <c r="G102" s="149"/>
    </row>
    <row r="103" spans="1:7" s="50" customFormat="1" ht="31.5" customHeight="1">
      <c r="A103" s="182" t="s">
        <v>135</v>
      </c>
      <c r="B103" s="182"/>
      <c r="C103" s="182"/>
      <c r="D103" s="182"/>
      <c r="E103" s="182"/>
      <c r="F103" s="182"/>
      <c r="G103" s="107">
        <f>G94+G97+G99+G101</f>
        <v>0</v>
      </c>
    </row>
    <row r="104" spans="1:7" s="50" customFormat="1" ht="38.25" customHeight="1">
      <c r="A104" s="153" t="s">
        <v>104</v>
      </c>
      <c r="B104" s="153"/>
      <c r="C104" s="153"/>
      <c r="D104" s="153"/>
      <c r="E104" s="153"/>
      <c r="F104" s="153"/>
      <c r="G104" s="153"/>
    </row>
    <row r="105" spans="1:7" s="50" customFormat="1" ht="24" customHeight="1">
      <c r="A105" s="163">
        <v>5</v>
      </c>
      <c r="B105" s="164" t="str">
        <f>B97</f>
        <v>Opis techniczny</v>
      </c>
      <c r="C105" s="19" t="s">
        <v>105</v>
      </c>
      <c r="D105" s="165" t="s">
        <v>28</v>
      </c>
      <c r="E105" s="166">
        <f>(77-3.5)*1.5</f>
        <v>110.25</v>
      </c>
      <c r="F105" s="167"/>
      <c r="G105" s="168">
        <f>E105*F105</f>
        <v>0</v>
      </c>
    </row>
    <row r="106" spans="1:7" s="50" customFormat="1" ht="23.25" customHeight="1">
      <c r="A106" s="163"/>
      <c r="B106" s="164"/>
      <c r="C106" s="21" t="s">
        <v>106</v>
      </c>
      <c r="D106" s="165"/>
      <c r="E106" s="166"/>
      <c r="F106" s="167"/>
      <c r="G106" s="168"/>
    </row>
    <row r="107" spans="1:7" s="50" customFormat="1" ht="42" customHeight="1">
      <c r="A107" s="153" t="s">
        <v>34</v>
      </c>
      <c r="B107" s="153"/>
      <c r="C107" s="153"/>
      <c r="D107" s="153"/>
      <c r="E107" s="153"/>
      <c r="F107" s="153"/>
      <c r="G107" s="153"/>
    </row>
    <row r="108" spans="1:7" s="50" customFormat="1" ht="25.5" customHeight="1">
      <c r="A108" s="156">
        <v>6</v>
      </c>
      <c r="B108" s="157" t="str">
        <f>B105</f>
        <v>Opis techniczny</v>
      </c>
      <c r="C108" s="55" t="s">
        <v>71</v>
      </c>
      <c r="D108" s="162" t="s">
        <v>32</v>
      </c>
      <c r="E108" s="117">
        <f>E105</f>
        <v>110.25</v>
      </c>
      <c r="F108" s="136"/>
      <c r="G108" s="149">
        <f>E108*F108</f>
        <v>0</v>
      </c>
    </row>
    <row r="109" spans="1:7" s="50" customFormat="1" ht="34.5" customHeight="1">
      <c r="A109" s="156"/>
      <c r="B109" s="157"/>
      <c r="C109" s="59" t="s">
        <v>107</v>
      </c>
      <c r="D109" s="162"/>
      <c r="E109" s="117"/>
      <c r="F109" s="136"/>
      <c r="G109" s="149"/>
    </row>
    <row r="110" spans="1:7" s="32" customFormat="1" ht="24.75" customHeight="1">
      <c r="A110" s="156">
        <v>7</v>
      </c>
      <c r="B110" s="141" t="str">
        <f>B108</f>
        <v>Opis techniczny</v>
      </c>
      <c r="C110" s="23" t="s">
        <v>73</v>
      </c>
      <c r="D110" s="120" t="s">
        <v>32</v>
      </c>
      <c r="E110" s="117">
        <f>19*2.5+3.5*1.5</f>
        <v>52.75</v>
      </c>
      <c r="F110" s="136"/>
      <c r="G110" s="149">
        <f>E110*F110</f>
        <v>0</v>
      </c>
    </row>
    <row r="111" spans="1:7" s="32" customFormat="1" ht="39.75" customHeight="1">
      <c r="A111" s="156"/>
      <c r="B111" s="141"/>
      <c r="C111" s="24" t="s">
        <v>108</v>
      </c>
      <c r="D111" s="120"/>
      <c r="E111" s="117"/>
      <c r="F111" s="136"/>
      <c r="G111" s="149"/>
    </row>
    <row r="112" spans="1:7" s="50" customFormat="1" ht="43.5" customHeight="1">
      <c r="A112" s="153" t="s">
        <v>37</v>
      </c>
      <c r="B112" s="153"/>
      <c r="C112" s="153"/>
      <c r="D112" s="153"/>
      <c r="E112" s="153"/>
      <c r="F112" s="153"/>
      <c r="G112" s="153"/>
    </row>
    <row r="113" spans="1:7" s="32" customFormat="1" ht="36.75" customHeight="1">
      <c r="A113" s="152">
        <v>8</v>
      </c>
      <c r="B113" s="141" t="str">
        <f>B110</f>
        <v>Opis techniczny</v>
      </c>
      <c r="C113" s="23" t="s">
        <v>109</v>
      </c>
      <c r="D113" s="120" t="s">
        <v>32</v>
      </c>
      <c r="E113" s="117">
        <f>E110</f>
        <v>52.75</v>
      </c>
      <c r="F113" s="136"/>
      <c r="G113" s="149">
        <f>E113*F113</f>
        <v>0</v>
      </c>
    </row>
    <row r="114" spans="1:7" s="32" customFormat="1" ht="23.25" customHeight="1">
      <c r="A114" s="152"/>
      <c r="B114" s="141"/>
      <c r="C114" s="40" t="s">
        <v>78</v>
      </c>
      <c r="D114" s="120"/>
      <c r="E114" s="117"/>
      <c r="F114" s="136"/>
      <c r="G114" s="149"/>
    </row>
    <row r="115" spans="1:7" s="50" customFormat="1" ht="36.75" customHeight="1">
      <c r="A115" s="158">
        <v>9</v>
      </c>
      <c r="B115" s="159" t="str">
        <f>B113</f>
        <v>Opis techniczny</v>
      </c>
      <c r="C115" s="60" t="s">
        <v>110</v>
      </c>
      <c r="D115" s="160" t="s">
        <v>32</v>
      </c>
      <c r="E115" s="161">
        <f>E108</f>
        <v>110.25</v>
      </c>
      <c r="F115" s="154"/>
      <c r="G115" s="155">
        <f>E115*F115</f>
        <v>0</v>
      </c>
    </row>
    <row r="116" spans="1:7" s="50" customFormat="1" ht="26.25" customHeight="1">
      <c r="A116" s="158"/>
      <c r="B116" s="159"/>
      <c r="C116" s="61" t="s">
        <v>111</v>
      </c>
      <c r="D116" s="160"/>
      <c r="E116" s="161"/>
      <c r="F116" s="154"/>
      <c r="G116" s="155"/>
    </row>
    <row r="117" spans="1:7" s="50" customFormat="1" ht="22.5" customHeight="1">
      <c r="A117" s="181" t="s">
        <v>165</v>
      </c>
      <c r="B117" s="181"/>
      <c r="C117" s="181"/>
      <c r="D117" s="181"/>
      <c r="E117" s="181"/>
      <c r="F117" s="181"/>
      <c r="G117" s="112">
        <f>G105+G108+G110+G113+G115</f>
        <v>0</v>
      </c>
    </row>
    <row r="118" spans="1:7" s="62" customFormat="1" ht="39.75" customHeight="1">
      <c r="A118" s="153" t="s">
        <v>40</v>
      </c>
      <c r="B118" s="153"/>
      <c r="C118" s="153"/>
      <c r="D118" s="153"/>
      <c r="E118" s="153"/>
      <c r="F118" s="153"/>
      <c r="G118" s="153"/>
    </row>
    <row r="119" spans="1:7" s="50" customFormat="1" ht="27.75" customHeight="1">
      <c r="A119" s="156">
        <v>10</v>
      </c>
      <c r="B119" s="157" t="str">
        <f>B108</f>
        <v>Opis techniczny</v>
      </c>
      <c r="C119" s="55" t="s">
        <v>79</v>
      </c>
      <c r="D119" s="116" t="s">
        <v>42</v>
      </c>
      <c r="E119" s="117">
        <f>77-3.5</f>
        <v>73.5</v>
      </c>
      <c r="F119" s="136"/>
      <c r="G119" s="149">
        <f>E119*F119</f>
        <v>0</v>
      </c>
    </row>
    <row r="120" spans="1:7" s="50" customFormat="1" ht="27.75" customHeight="1">
      <c r="A120" s="156"/>
      <c r="B120" s="157"/>
      <c r="C120" s="59" t="s">
        <v>112</v>
      </c>
      <c r="D120" s="116"/>
      <c r="E120" s="117"/>
      <c r="F120" s="136"/>
      <c r="G120" s="149"/>
    </row>
    <row r="121" spans="1:7" s="50" customFormat="1" ht="46.5" customHeight="1">
      <c r="A121" s="153" t="s">
        <v>113</v>
      </c>
      <c r="B121" s="153"/>
      <c r="C121" s="153"/>
      <c r="D121" s="153"/>
      <c r="E121" s="153"/>
      <c r="F121" s="153"/>
      <c r="G121" s="153"/>
    </row>
    <row r="122" spans="1:7" s="32" customFormat="1" ht="37.5" customHeight="1">
      <c r="A122" s="152">
        <v>11</v>
      </c>
      <c r="B122" s="141" t="str">
        <f>B108</f>
        <v>Opis techniczny</v>
      </c>
      <c r="C122" s="23" t="s">
        <v>114</v>
      </c>
      <c r="D122" s="116" t="s">
        <v>42</v>
      </c>
      <c r="E122" s="117">
        <f>77-40-3.5</f>
        <v>33.5</v>
      </c>
      <c r="F122" s="136"/>
      <c r="G122" s="149">
        <f>E122*F122</f>
        <v>0</v>
      </c>
    </row>
    <row r="123" spans="1:7" s="32" customFormat="1" ht="24.75" customHeight="1">
      <c r="A123" s="152"/>
      <c r="B123" s="141"/>
      <c r="C123" s="24" t="s">
        <v>115</v>
      </c>
      <c r="D123" s="116"/>
      <c r="E123" s="117"/>
      <c r="F123" s="136"/>
      <c r="G123" s="149"/>
    </row>
    <row r="124" spans="1:7" s="32" customFormat="1" ht="21" customHeight="1">
      <c r="A124" s="152">
        <v>12</v>
      </c>
      <c r="B124" s="141" t="str">
        <f>B110</f>
        <v>Opis techniczny</v>
      </c>
      <c r="C124" s="23" t="s">
        <v>83</v>
      </c>
      <c r="D124" s="116" t="s">
        <v>42</v>
      </c>
      <c r="E124" s="117">
        <f>19+19+3.5</f>
        <v>41.5</v>
      </c>
      <c r="F124" s="136"/>
      <c r="G124" s="149">
        <f>E124*F124</f>
        <v>0</v>
      </c>
    </row>
    <row r="125" spans="1:7" s="32" customFormat="1" ht="18" customHeight="1">
      <c r="A125" s="152"/>
      <c r="B125" s="141"/>
      <c r="C125" s="24" t="s">
        <v>116</v>
      </c>
      <c r="D125" s="116"/>
      <c r="E125" s="117"/>
      <c r="F125" s="136"/>
      <c r="G125" s="149"/>
    </row>
    <row r="126" spans="1:7" s="62" customFormat="1" ht="23.25">
      <c r="A126" s="181" t="s">
        <v>166</v>
      </c>
      <c r="B126" s="181"/>
      <c r="C126" s="181"/>
      <c r="D126" s="181"/>
      <c r="E126" s="181"/>
      <c r="F126" s="181"/>
      <c r="G126" s="113">
        <f>G119+G122+G124</f>
        <v>0</v>
      </c>
    </row>
    <row r="127" spans="1:7" s="62" customFormat="1" ht="39" customHeight="1">
      <c r="A127" s="150" t="s">
        <v>85</v>
      </c>
      <c r="B127" s="150"/>
      <c r="C127" s="150"/>
      <c r="D127" s="150"/>
      <c r="E127" s="150"/>
      <c r="F127" s="150"/>
      <c r="G127" s="150"/>
    </row>
    <row r="128" spans="1:7" s="62" customFormat="1" ht="29.25" customHeight="1">
      <c r="A128" s="151">
        <v>13</v>
      </c>
      <c r="B128" s="63" t="str">
        <f>B122</f>
        <v>Opis techniczny</v>
      </c>
      <c r="C128" s="64" t="s">
        <v>86</v>
      </c>
      <c r="D128" s="65" t="s">
        <v>87</v>
      </c>
      <c r="E128" s="66" t="s">
        <v>87</v>
      </c>
      <c r="F128" s="42" t="s">
        <v>87</v>
      </c>
      <c r="G128" s="27" t="s">
        <v>87</v>
      </c>
    </row>
    <row r="129" spans="1:7" s="62" customFormat="1" ht="24.75" customHeight="1">
      <c r="A129" s="151"/>
      <c r="B129" s="63" t="s">
        <v>88</v>
      </c>
      <c r="C129" s="67" t="s">
        <v>89</v>
      </c>
      <c r="D129" s="25" t="s">
        <v>90</v>
      </c>
      <c r="E129" s="25">
        <v>1</v>
      </c>
      <c r="F129" s="42"/>
      <c r="G129" s="20"/>
    </row>
    <row r="130" spans="1:7" s="62" customFormat="1" ht="36.75" customHeight="1">
      <c r="A130" s="151"/>
      <c r="B130" s="63" t="s">
        <v>91</v>
      </c>
      <c r="C130" s="64" t="s">
        <v>92</v>
      </c>
      <c r="D130" s="25" t="s">
        <v>90</v>
      </c>
      <c r="E130" s="25">
        <v>1</v>
      </c>
      <c r="F130" s="42"/>
      <c r="G130" s="20"/>
    </row>
    <row r="131" spans="1:7" s="62" customFormat="1" ht="23.25">
      <c r="A131" s="180" t="s">
        <v>156</v>
      </c>
      <c r="B131" s="180"/>
      <c r="C131" s="180"/>
      <c r="D131" s="180"/>
      <c r="E131" s="180"/>
      <c r="F131" s="180"/>
      <c r="G131" s="98">
        <f>SUM(G129:G130)</f>
        <v>0</v>
      </c>
    </row>
    <row r="132" spans="1:7" s="62" customFormat="1" ht="18.75">
      <c r="A132" s="178" t="s">
        <v>157</v>
      </c>
      <c r="B132" s="178"/>
      <c r="C132" s="178"/>
      <c r="D132" s="178"/>
      <c r="E132" s="178"/>
      <c r="F132" s="178"/>
      <c r="G132" s="108">
        <f>G103+G117+G126+G131</f>
        <v>0</v>
      </c>
    </row>
    <row r="133" spans="1:7" s="62" customFormat="1" ht="18.75">
      <c r="A133" s="178" t="s">
        <v>158</v>
      </c>
      <c r="B133" s="178"/>
      <c r="C133" s="178"/>
      <c r="D133" s="178"/>
      <c r="E133" s="178"/>
      <c r="F133" s="178"/>
      <c r="G133" s="90">
        <f>G132*0.22</f>
        <v>0</v>
      </c>
    </row>
    <row r="134" spans="1:7" s="62" customFormat="1" ht="18.75">
      <c r="A134" s="178" t="s">
        <v>159</v>
      </c>
      <c r="B134" s="178"/>
      <c r="C134" s="178"/>
      <c r="D134" s="178"/>
      <c r="E134" s="178"/>
      <c r="F134" s="178"/>
      <c r="G134" s="90">
        <f>G132+G133</f>
        <v>0</v>
      </c>
    </row>
    <row r="135" spans="1:7" s="62" customFormat="1" ht="18.75">
      <c r="A135" s="114"/>
      <c r="B135" s="179" t="s">
        <v>172</v>
      </c>
      <c r="C135" s="179"/>
      <c r="D135" s="179"/>
      <c r="E135" s="179"/>
      <c r="F135" s="115" t="s">
        <v>173</v>
      </c>
      <c r="G135" s="111" t="s">
        <v>175</v>
      </c>
    </row>
    <row r="136" spans="1:256" s="68" customFormat="1" ht="20.25">
      <c r="A136" s="146" t="s">
        <v>167</v>
      </c>
      <c r="B136" s="146"/>
      <c r="C136" s="146"/>
      <c r="D136" s="146"/>
      <c r="E136" s="146"/>
      <c r="F136" s="146"/>
      <c r="G136" s="146"/>
      <c r="H136"/>
      <c r="I136"/>
      <c r="J136"/>
      <c r="K136"/>
      <c r="L136"/>
      <c r="M136"/>
      <c r="N136"/>
      <c r="O136" s="146" t="s">
        <v>167</v>
      </c>
      <c r="P136" s="146"/>
      <c r="Q136" s="146"/>
      <c r="R136" s="146"/>
      <c r="S136" s="146"/>
      <c r="T136" s="146"/>
      <c r="U136" s="146"/>
      <c r="V136" s="146" t="s">
        <v>167</v>
      </c>
      <c r="W136" s="146"/>
      <c r="X136" s="146"/>
      <c r="Y136" s="146"/>
      <c r="Z136" s="146"/>
      <c r="AA136" s="146"/>
      <c r="AB136" s="146"/>
      <c r="AC136" s="146" t="s">
        <v>167</v>
      </c>
      <c r="AD136" s="146"/>
      <c r="AE136" s="146"/>
      <c r="AF136" s="146"/>
      <c r="AG136" s="146"/>
      <c r="AH136" s="146"/>
      <c r="AI136" s="146"/>
      <c r="AJ136" s="146" t="s">
        <v>167</v>
      </c>
      <c r="AK136" s="146"/>
      <c r="AL136" s="146"/>
      <c r="AM136" s="146"/>
      <c r="AN136" s="146"/>
      <c r="AO136" s="146"/>
      <c r="AP136" s="146"/>
      <c r="AQ136" s="146" t="s">
        <v>167</v>
      </c>
      <c r="AR136" s="146"/>
      <c r="AS136" s="146"/>
      <c r="AT136" s="146"/>
      <c r="AU136" s="146"/>
      <c r="AV136" s="146"/>
      <c r="AW136" s="146"/>
      <c r="AX136" s="146" t="s">
        <v>167</v>
      </c>
      <c r="AY136" s="146"/>
      <c r="AZ136" s="146"/>
      <c r="BA136" s="146"/>
      <c r="BB136" s="146"/>
      <c r="BC136" s="146"/>
      <c r="BD136" s="146"/>
      <c r="BE136" s="146" t="s">
        <v>167</v>
      </c>
      <c r="BF136" s="146"/>
      <c r="BG136" s="146"/>
      <c r="BH136" s="146"/>
      <c r="BI136" s="146"/>
      <c r="BJ136" s="146"/>
      <c r="BK136" s="146"/>
      <c r="BL136" s="146" t="s">
        <v>167</v>
      </c>
      <c r="BM136" s="146"/>
      <c r="BN136" s="146"/>
      <c r="BO136" s="146"/>
      <c r="BP136" s="146"/>
      <c r="BQ136" s="146"/>
      <c r="BR136" s="146"/>
      <c r="BS136" s="146" t="s">
        <v>167</v>
      </c>
      <c r="BT136" s="146"/>
      <c r="BU136" s="146"/>
      <c r="BV136" s="146"/>
      <c r="BW136" s="146"/>
      <c r="BX136" s="146"/>
      <c r="BY136" s="146"/>
      <c r="BZ136" s="146" t="s">
        <v>167</v>
      </c>
      <c r="CA136" s="146"/>
      <c r="CB136" s="146"/>
      <c r="CC136" s="146"/>
      <c r="CD136" s="146"/>
      <c r="CE136" s="146"/>
      <c r="CF136" s="146"/>
      <c r="CG136" s="146" t="s">
        <v>167</v>
      </c>
      <c r="CH136" s="146"/>
      <c r="CI136" s="146"/>
      <c r="CJ136" s="146"/>
      <c r="CK136" s="146"/>
      <c r="CL136" s="146"/>
      <c r="CM136" s="146"/>
      <c r="CN136" s="146" t="s">
        <v>167</v>
      </c>
      <c r="CO136" s="146"/>
      <c r="CP136" s="146"/>
      <c r="CQ136" s="146"/>
      <c r="CR136" s="146"/>
      <c r="CS136" s="146"/>
      <c r="CT136" s="146"/>
      <c r="CU136" s="146" t="s">
        <v>167</v>
      </c>
      <c r="CV136" s="146"/>
      <c r="CW136" s="146"/>
      <c r="CX136" s="146"/>
      <c r="CY136" s="146"/>
      <c r="CZ136" s="146"/>
      <c r="DA136" s="146"/>
      <c r="DB136" s="146" t="s">
        <v>167</v>
      </c>
      <c r="DC136" s="146"/>
      <c r="DD136" s="146"/>
      <c r="DE136" s="146"/>
      <c r="DF136" s="146"/>
      <c r="DG136" s="146"/>
      <c r="DH136" s="146"/>
      <c r="DI136" s="146" t="s">
        <v>167</v>
      </c>
      <c r="DJ136" s="146"/>
      <c r="DK136" s="146"/>
      <c r="DL136" s="146"/>
      <c r="DM136" s="146"/>
      <c r="DN136" s="146"/>
      <c r="DO136" s="146"/>
      <c r="DP136" s="146" t="s">
        <v>167</v>
      </c>
      <c r="DQ136" s="146"/>
      <c r="DR136" s="146"/>
      <c r="DS136" s="146"/>
      <c r="DT136" s="146"/>
      <c r="DU136" s="146"/>
      <c r="DV136" s="146"/>
      <c r="DW136" s="146" t="s">
        <v>167</v>
      </c>
      <c r="DX136" s="146"/>
      <c r="DY136" s="146"/>
      <c r="DZ136" s="146"/>
      <c r="EA136" s="146"/>
      <c r="EB136" s="146"/>
      <c r="EC136" s="146"/>
      <c r="ED136" s="146" t="s">
        <v>167</v>
      </c>
      <c r="EE136" s="146"/>
      <c r="EF136" s="146"/>
      <c r="EG136" s="146"/>
      <c r="EH136" s="146"/>
      <c r="EI136" s="146"/>
      <c r="EJ136" s="146"/>
      <c r="EK136" s="146" t="s">
        <v>167</v>
      </c>
      <c r="EL136" s="146"/>
      <c r="EM136" s="146"/>
      <c r="EN136" s="146"/>
      <c r="EO136" s="146"/>
      <c r="EP136" s="146"/>
      <c r="EQ136" s="146"/>
      <c r="ER136" s="146" t="s">
        <v>167</v>
      </c>
      <c r="ES136" s="146"/>
      <c r="ET136" s="146"/>
      <c r="EU136" s="146"/>
      <c r="EV136" s="146"/>
      <c r="EW136" s="146"/>
      <c r="EX136" s="146"/>
      <c r="EY136" s="146" t="s">
        <v>167</v>
      </c>
      <c r="EZ136" s="146"/>
      <c r="FA136" s="146"/>
      <c r="FB136" s="146"/>
      <c r="FC136" s="146"/>
      <c r="FD136" s="146"/>
      <c r="FE136" s="146"/>
      <c r="FF136" s="146" t="s">
        <v>167</v>
      </c>
      <c r="FG136" s="146"/>
      <c r="FH136" s="146"/>
      <c r="FI136" s="146"/>
      <c r="FJ136" s="146"/>
      <c r="FK136" s="146"/>
      <c r="FL136" s="146"/>
      <c r="FM136" s="146" t="s">
        <v>167</v>
      </c>
      <c r="FN136" s="146"/>
      <c r="FO136" s="146"/>
      <c r="FP136" s="146"/>
      <c r="FQ136" s="146"/>
      <c r="FR136" s="146"/>
      <c r="FS136" s="146"/>
      <c r="FT136" s="146" t="s">
        <v>167</v>
      </c>
      <c r="FU136" s="146"/>
      <c r="FV136" s="146"/>
      <c r="FW136" s="146"/>
      <c r="FX136" s="146"/>
      <c r="FY136" s="146"/>
      <c r="FZ136" s="146"/>
      <c r="GA136" s="146" t="s">
        <v>167</v>
      </c>
      <c r="GB136" s="146"/>
      <c r="GC136" s="146"/>
      <c r="GD136" s="146"/>
      <c r="GE136" s="146"/>
      <c r="GF136" s="146"/>
      <c r="GG136" s="146"/>
      <c r="GH136" s="146" t="s">
        <v>167</v>
      </c>
      <c r="GI136" s="146"/>
      <c r="GJ136" s="146"/>
      <c r="GK136" s="146"/>
      <c r="GL136" s="146"/>
      <c r="GM136" s="146"/>
      <c r="GN136" s="146"/>
      <c r="GO136" s="146" t="s">
        <v>167</v>
      </c>
      <c r="GP136" s="146"/>
      <c r="GQ136" s="146"/>
      <c r="GR136" s="146"/>
      <c r="GS136" s="146"/>
      <c r="GT136" s="146"/>
      <c r="GU136" s="146"/>
      <c r="GV136" s="146" t="s">
        <v>167</v>
      </c>
      <c r="GW136" s="146"/>
      <c r="GX136" s="146"/>
      <c r="GY136" s="146"/>
      <c r="GZ136" s="146"/>
      <c r="HA136" s="146"/>
      <c r="HB136" s="146"/>
      <c r="HC136" s="146" t="s">
        <v>167</v>
      </c>
      <c r="HD136" s="146"/>
      <c r="HE136" s="146"/>
      <c r="HF136" s="146"/>
      <c r="HG136" s="146"/>
      <c r="HH136" s="146"/>
      <c r="HI136" s="146"/>
      <c r="HJ136" s="146" t="s">
        <v>167</v>
      </c>
      <c r="HK136" s="146"/>
      <c r="HL136" s="146"/>
      <c r="HM136" s="146"/>
      <c r="HN136" s="146"/>
      <c r="HO136" s="146"/>
      <c r="HP136" s="146"/>
      <c r="HQ136" s="146" t="s">
        <v>167</v>
      </c>
      <c r="HR136" s="146"/>
      <c r="HS136" s="146"/>
      <c r="HT136" s="146"/>
      <c r="HU136" s="146"/>
      <c r="HV136" s="146"/>
      <c r="HW136" s="146"/>
      <c r="HX136" s="146" t="s">
        <v>167</v>
      </c>
      <c r="HY136" s="146"/>
      <c r="HZ136" s="146"/>
      <c r="IA136" s="146"/>
      <c r="IB136" s="146"/>
      <c r="IC136" s="146"/>
      <c r="ID136" s="146"/>
      <c r="IE136" s="146" t="s">
        <v>167</v>
      </c>
      <c r="IF136" s="146"/>
      <c r="IG136" s="146"/>
      <c r="IH136" s="146"/>
      <c r="II136" s="146"/>
      <c r="IJ136" s="146"/>
      <c r="IK136" s="146"/>
      <c r="IL136" s="146" t="s">
        <v>167</v>
      </c>
      <c r="IM136" s="146"/>
      <c r="IN136" s="146"/>
      <c r="IO136" s="146"/>
      <c r="IP136" s="146"/>
      <c r="IQ136" s="146"/>
      <c r="IR136" s="146"/>
      <c r="IS136" s="146" t="s">
        <v>167</v>
      </c>
      <c r="IT136" s="146"/>
      <c r="IU136" s="146"/>
      <c r="IV136" s="146"/>
    </row>
    <row r="137" spans="1:256" s="69" customFormat="1" ht="20.25">
      <c r="A137" s="147" t="s">
        <v>168</v>
      </c>
      <c r="B137" s="147"/>
      <c r="C137" s="147"/>
      <c r="D137" s="147"/>
      <c r="E137" s="147"/>
      <c r="F137" s="147"/>
      <c r="G137" s="147"/>
      <c r="H137"/>
      <c r="I137"/>
      <c r="J137"/>
      <c r="K137"/>
      <c r="L137"/>
      <c r="M137"/>
      <c r="N137"/>
      <c r="O137" s="147" t="s">
        <v>168</v>
      </c>
      <c r="P137" s="147"/>
      <c r="Q137" s="147"/>
      <c r="R137" s="147"/>
      <c r="S137" s="147"/>
      <c r="T137" s="147"/>
      <c r="U137" s="147"/>
      <c r="V137" s="147" t="s">
        <v>168</v>
      </c>
      <c r="W137" s="147"/>
      <c r="X137" s="147"/>
      <c r="Y137" s="147"/>
      <c r="Z137" s="147"/>
      <c r="AA137" s="147"/>
      <c r="AB137" s="147"/>
      <c r="AC137" s="147" t="s">
        <v>168</v>
      </c>
      <c r="AD137" s="147"/>
      <c r="AE137" s="147"/>
      <c r="AF137" s="147"/>
      <c r="AG137" s="147"/>
      <c r="AH137" s="147"/>
      <c r="AI137" s="147"/>
      <c r="AJ137" s="147" t="s">
        <v>168</v>
      </c>
      <c r="AK137" s="147"/>
      <c r="AL137" s="147"/>
      <c r="AM137" s="147"/>
      <c r="AN137" s="147"/>
      <c r="AO137" s="147"/>
      <c r="AP137" s="147"/>
      <c r="AQ137" s="147" t="s">
        <v>168</v>
      </c>
      <c r="AR137" s="147"/>
      <c r="AS137" s="147"/>
      <c r="AT137" s="147"/>
      <c r="AU137" s="147"/>
      <c r="AV137" s="147"/>
      <c r="AW137" s="147"/>
      <c r="AX137" s="147" t="s">
        <v>168</v>
      </c>
      <c r="AY137" s="147"/>
      <c r="AZ137" s="147"/>
      <c r="BA137" s="147"/>
      <c r="BB137" s="147"/>
      <c r="BC137" s="147"/>
      <c r="BD137" s="147"/>
      <c r="BE137" s="147" t="s">
        <v>168</v>
      </c>
      <c r="BF137" s="147"/>
      <c r="BG137" s="147"/>
      <c r="BH137" s="147"/>
      <c r="BI137" s="147"/>
      <c r="BJ137" s="147"/>
      <c r="BK137" s="147"/>
      <c r="BL137" s="147" t="s">
        <v>168</v>
      </c>
      <c r="BM137" s="147"/>
      <c r="BN137" s="147"/>
      <c r="BO137" s="147"/>
      <c r="BP137" s="147"/>
      <c r="BQ137" s="147"/>
      <c r="BR137" s="147"/>
      <c r="BS137" s="147" t="s">
        <v>168</v>
      </c>
      <c r="BT137" s="147"/>
      <c r="BU137" s="147"/>
      <c r="BV137" s="147"/>
      <c r="BW137" s="147"/>
      <c r="BX137" s="147"/>
      <c r="BY137" s="147"/>
      <c r="BZ137" s="147" t="s">
        <v>168</v>
      </c>
      <c r="CA137" s="147"/>
      <c r="CB137" s="147"/>
      <c r="CC137" s="147"/>
      <c r="CD137" s="147"/>
      <c r="CE137" s="147"/>
      <c r="CF137" s="147"/>
      <c r="CG137" s="147" t="s">
        <v>168</v>
      </c>
      <c r="CH137" s="147"/>
      <c r="CI137" s="147"/>
      <c r="CJ137" s="147"/>
      <c r="CK137" s="147"/>
      <c r="CL137" s="147"/>
      <c r="CM137" s="147"/>
      <c r="CN137" s="147" t="s">
        <v>168</v>
      </c>
      <c r="CO137" s="147"/>
      <c r="CP137" s="147"/>
      <c r="CQ137" s="147"/>
      <c r="CR137" s="147"/>
      <c r="CS137" s="147"/>
      <c r="CT137" s="147"/>
      <c r="CU137" s="147" t="s">
        <v>168</v>
      </c>
      <c r="CV137" s="147"/>
      <c r="CW137" s="147"/>
      <c r="CX137" s="147"/>
      <c r="CY137" s="147"/>
      <c r="CZ137" s="147"/>
      <c r="DA137" s="147"/>
      <c r="DB137" s="147" t="s">
        <v>168</v>
      </c>
      <c r="DC137" s="147"/>
      <c r="DD137" s="147"/>
      <c r="DE137" s="147"/>
      <c r="DF137" s="147"/>
      <c r="DG137" s="147"/>
      <c r="DH137" s="147"/>
      <c r="DI137" s="147" t="s">
        <v>168</v>
      </c>
      <c r="DJ137" s="147"/>
      <c r="DK137" s="147"/>
      <c r="DL137" s="147"/>
      <c r="DM137" s="147"/>
      <c r="DN137" s="147"/>
      <c r="DO137" s="147"/>
      <c r="DP137" s="147" t="s">
        <v>168</v>
      </c>
      <c r="DQ137" s="147"/>
      <c r="DR137" s="147"/>
      <c r="DS137" s="147"/>
      <c r="DT137" s="147"/>
      <c r="DU137" s="147"/>
      <c r="DV137" s="147"/>
      <c r="DW137" s="147" t="s">
        <v>168</v>
      </c>
      <c r="DX137" s="147"/>
      <c r="DY137" s="147"/>
      <c r="DZ137" s="147"/>
      <c r="EA137" s="147"/>
      <c r="EB137" s="147"/>
      <c r="EC137" s="147"/>
      <c r="ED137" s="147" t="s">
        <v>168</v>
      </c>
      <c r="EE137" s="147"/>
      <c r="EF137" s="147"/>
      <c r="EG137" s="147"/>
      <c r="EH137" s="147"/>
      <c r="EI137" s="147"/>
      <c r="EJ137" s="147"/>
      <c r="EK137" s="147" t="s">
        <v>168</v>
      </c>
      <c r="EL137" s="147"/>
      <c r="EM137" s="147"/>
      <c r="EN137" s="147"/>
      <c r="EO137" s="147"/>
      <c r="EP137" s="147"/>
      <c r="EQ137" s="147"/>
      <c r="ER137" s="147" t="s">
        <v>168</v>
      </c>
      <c r="ES137" s="147"/>
      <c r="ET137" s="147"/>
      <c r="EU137" s="147"/>
      <c r="EV137" s="147"/>
      <c r="EW137" s="147"/>
      <c r="EX137" s="147"/>
      <c r="EY137" s="147" t="s">
        <v>168</v>
      </c>
      <c r="EZ137" s="147"/>
      <c r="FA137" s="147"/>
      <c r="FB137" s="147"/>
      <c r="FC137" s="147"/>
      <c r="FD137" s="147"/>
      <c r="FE137" s="147"/>
      <c r="FF137" s="147" t="s">
        <v>168</v>
      </c>
      <c r="FG137" s="147"/>
      <c r="FH137" s="147"/>
      <c r="FI137" s="147"/>
      <c r="FJ137" s="147"/>
      <c r="FK137" s="147"/>
      <c r="FL137" s="147"/>
      <c r="FM137" s="147" t="s">
        <v>168</v>
      </c>
      <c r="FN137" s="147"/>
      <c r="FO137" s="147"/>
      <c r="FP137" s="147"/>
      <c r="FQ137" s="147"/>
      <c r="FR137" s="147"/>
      <c r="FS137" s="147"/>
      <c r="FT137" s="147" t="s">
        <v>168</v>
      </c>
      <c r="FU137" s="147"/>
      <c r="FV137" s="147"/>
      <c r="FW137" s="147"/>
      <c r="FX137" s="147"/>
      <c r="FY137" s="147"/>
      <c r="FZ137" s="147"/>
      <c r="GA137" s="147" t="s">
        <v>168</v>
      </c>
      <c r="GB137" s="147"/>
      <c r="GC137" s="147"/>
      <c r="GD137" s="147"/>
      <c r="GE137" s="147"/>
      <c r="GF137" s="147"/>
      <c r="GG137" s="147"/>
      <c r="GH137" s="147" t="s">
        <v>168</v>
      </c>
      <c r="GI137" s="147"/>
      <c r="GJ137" s="147"/>
      <c r="GK137" s="147"/>
      <c r="GL137" s="147"/>
      <c r="GM137" s="147"/>
      <c r="GN137" s="147"/>
      <c r="GO137" s="147" t="s">
        <v>168</v>
      </c>
      <c r="GP137" s="147"/>
      <c r="GQ137" s="147"/>
      <c r="GR137" s="147"/>
      <c r="GS137" s="147"/>
      <c r="GT137" s="147"/>
      <c r="GU137" s="147"/>
      <c r="GV137" s="147" t="s">
        <v>168</v>
      </c>
      <c r="GW137" s="147"/>
      <c r="GX137" s="147"/>
      <c r="GY137" s="147"/>
      <c r="GZ137" s="147"/>
      <c r="HA137" s="147"/>
      <c r="HB137" s="147"/>
      <c r="HC137" s="147" t="s">
        <v>168</v>
      </c>
      <c r="HD137" s="147"/>
      <c r="HE137" s="147"/>
      <c r="HF137" s="147"/>
      <c r="HG137" s="147"/>
      <c r="HH137" s="147"/>
      <c r="HI137" s="147"/>
      <c r="HJ137" s="147" t="s">
        <v>168</v>
      </c>
      <c r="HK137" s="147"/>
      <c r="HL137" s="147"/>
      <c r="HM137" s="147"/>
      <c r="HN137" s="147"/>
      <c r="HO137" s="147"/>
      <c r="HP137" s="147"/>
      <c r="HQ137" s="147" t="s">
        <v>168</v>
      </c>
      <c r="HR137" s="147"/>
      <c r="HS137" s="147"/>
      <c r="HT137" s="147"/>
      <c r="HU137" s="147"/>
      <c r="HV137" s="147"/>
      <c r="HW137" s="147"/>
      <c r="HX137" s="147" t="s">
        <v>168</v>
      </c>
      <c r="HY137" s="147"/>
      <c r="HZ137" s="147"/>
      <c r="IA137" s="147"/>
      <c r="IB137" s="147"/>
      <c r="IC137" s="147"/>
      <c r="ID137" s="147"/>
      <c r="IE137" s="147" t="s">
        <v>168</v>
      </c>
      <c r="IF137" s="147"/>
      <c r="IG137" s="147"/>
      <c r="IH137" s="147"/>
      <c r="II137" s="147"/>
      <c r="IJ137" s="147"/>
      <c r="IK137" s="147"/>
      <c r="IL137" s="147" t="s">
        <v>168</v>
      </c>
      <c r="IM137" s="147"/>
      <c r="IN137" s="147"/>
      <c r="IO137" s="147"/>
      <c r="IP137" s="147"/>
      <c r="IQ137" s="147"/>
      <c r="IR137" s="147"/>
      <c r="IS137" s="147" t="s">
        <v>168</v>
      </c>
      <c r="IT137" s="147"/>
      <c r="IU137" s="147"/>
      <c r="IV137" s="147"/>
    </row>
    <row r="138" spans="1:256" ht="65.25" customHeight="1">
      <c r="A138" s="70" t="s">
        <v>15</v>
      </c>
      <c r="B138" s="22" t="s">
        <v>16</v>
      </c>
      <c r="C138" s="34" t="s">
        <v>17</v>
      </c>
      <c r="D138" s="34" t="s">
        <v>18</v>
      </c>
      <c r="E138" s="35" t="s">
        <v>19</v>
      </c>
      <c r="F138" s="36" t="s">
        <v>20</v>
      </c>
      <c r="G138" s="71" t="s">
        <v>21</v>
      </c>
      <c r="H138"/>
      <c r="I138"/>
      <c r="J138"/>
      <c r="K138"/>
      <c r="L138"/>
      <c r="M138"/>
      <c r="N138"/>
      <c r="O138" s="70" t="s">
        <v>15</v>
      </c>
      <c r="P138" s="22" t="s">
        <v>16</v>
      </c>
      <c r="Q138" s="34" t="s">
        <v>17</v>
      </c>
      <c r="R138" s="34" t="s">
        <v>18</v>
      </c>
      <c r="S138" s="35" t="s">
        <v>19</v>
      </c>
      <c r="T138" s="36" t="s">
        <v>20</v>
      </c>
      <c r="U138" s="71" t="s">
        <v>21</v>
      </c>
      <c r="V138" s="70" t="s">
        <v>15</v>
      </c>
      <c r="W138" s="22" t="s">
        <v>16</v>
      </c>
      <c r="X138" s="34" t="s">
        <v>17</v>
      </c>
      <c r="Y138" s="34" t="s">
        <v>18</v>
      </c>
      <c r="Z138" s="35" t="s">
        <v>19</v>
      </c>
      <c r="AA138" s="36" t="s">
        <v>20</v>
      </c>
      <c r="AB138" s="71" t="s">
        <v>21</v>
      </c>
      <c r="AC138" s="70" t="s">
        <v>15</v>
      </c>
      <c r="AD138" s="22" t="s">
        <v>16</v>
      </c>
      <c r="AE138" s="34" t="s">
        <v>17</v>
      </c>
      <c r="AF138" s="34" t="s">
        <v>18</v>
      </c>
      <c r="AG138" s="35" t="s">
        <v>19</v>
      </c>
      <c r="AH138" s="36" t="s">
        <v>20</v>
      </c>
      <c r="AI138" s="71" t="s">
        <v>21</v>
      </c>
      <c r="AJ138" s="70" t="s">
        <v>15</v>
      </c>
      <c r="AK138" s="22" t="s">
        <v>16</v>
      </c>
      <c r="AL138" s="34" t="s">
        <v>17</v>
      </c>
      <c r="AM138" s="34" t="s">
        <v>18</v>
      </c>
      <c r="AN138" s="35" t="s">
        <v>19</v>
      </c>
      <c r="AO138" s="36" t="s">
        <v>20</v>
      </c>
      <c r="AP138" s="71" t="s">
        <v>21</v>
      </c>
      <c r="AQ138" s="70" t="s">
        <v>15</v>
      </c>
      <c r="AR138" s="22" t="s">
        <v>16</v>
      </c>
      <c r="AS138" s="34" t="s">
        <v>17</v>
      </c>
      <c r="AT138" s="34" t="s">
        <v>18</v>
      </c>
      <c r="AU138" s="35" t="s">
        <v>19</v>
      </c>
      <c r="AV138" s="36" t="s">
        <v>20</v>
      </c>
      <c r="AW138" s="71" t="s">
        <v>21</v>
      </c>
      <c r="AX138" s="70" t="s">
        <v>15</v>
      </c>
      <c r="AY138" s="22" t="s">
        <v>16</v>
      </c>
      <c r="AZ138" s="34" t="s">
        <v>17</v>
      </c>
      <c r="BA138" s="34" t="s">
        <v>18</v>
      </c>
      <c r="BB138" s="35" t="s">
        <v>19</v>
      </c>
      <c r="BC138" s="36" t="s">
        <v>20</v>
      </c>
      <c r="BD138" s="71" t="s">
        <v>21</v>
      </c>
      <c r="BE138" s="70" t="s">
        <v>15</v>
      </c>
      <c r="BF138" s="22" t="s">
        <v>16</v>
      </c>
      <c r="BG138" s="34" t="s">
        <v>17</v>
      </c>
      <c r="BH138" s="34" t="s">
        <v>18</v>
      </c>
      <c r="BI138" s="35" t="s">
        <v>19</v>
      </c>
      <c r="BJ138" s="36" t="s">
        <v>20</v>
      </c>
      <c r="BK138" s="71" t="s">
        <v>21</v>
      </c>
      <c r="BL138" s="70" t="s">
        <v>15</v>
      </c>
      <c r="BM138" s="22" t="s">
        <v>16</v>
      </c>
      <c r="BN138" s="34" t="s">
        <v>17</v>
      </c>
      <c r="BO138" s="34" t="s">
        <v>18</v>
      </c>
      <c r="BP138" s="35" t="s">
        <v>19</v>
      </c>
      <c r="BQ138" s="36" t="s">
        <v>20</v>
      </c>
      <c r="BR138" s="71" t="s">
        <v>21</v>
      </c>
      <c r="BS138" s="70" t="s">
        <v>15</v>
      </c>
      <c r="BT138" s="22" t="s">
        <v>16</v>
      </c>
      <c r="BU138" s="34" t="s">
        <v>17</v>
      </c>
      <c r="BV138" s="34" t="s">
        <v>18</v>
      </c>
      <c r="BW138" s="35" t="s">
        <v>19</v>
      </c>
      <c r="BX138" s="36" t="s">
        <v>20</v>
      </c>
      <c r="BY138" s="71" t="s">
        <v>21</v>
      </c>
      <c r="BZ138" s="70" t="s">
        <v>15</v>
      </c>
      <c r="CA138" s="22" t="s">
        <v>16</v>
      </c>
      <c r="CB138" s="34" t="s">
        <v>17</v>
      </c>
      <c r="CC138" s="34" t="s">
        <v>18</v>
      </c>
      <c r="CD138" s="35" t="s">
        <v>19</v>
      </c>
      <c r="CE138" s="36" t="s">
        <v>20</v>
      </c>
      <c r="CF138" s="71" t="s">
        <v>21</v>
      </c>
      <c r="CG138" s="70" t="s">
        <v>15</v>
      </c>
      <c r="CH138" s="22" t="s">
        <v>16</v>
      </c>
      <c r="CI138" s="34" t="s">
        <v>17</v>
      </c>
      <c r="CJ138" s="34" t="s">
        <v>18</v>
      </c>
      <c r="CK138" s="35" t="s">
        <v>19</v>
      </c>
      <c r="CL138" s="36" t="s">
        <v>20</v>
      </c>
      <c r="CM138" s="71" t="s">
        <v>21</v>
      </c>
      <c r="CN138" s="70" t="s">
        <v>15</v>
      </c>
      <c r="CO138" s="22" t="s">
        <v>16</v>
      </c>
      <c r="CP138" s="34" t="s">
        <v>17</v>
      </c>
      <c r="CQ138" s="34" t="s">
        <v>18</v>
      </c>
      <c r="CR138" s="35" t="s">
        <v>19</v>
      </c>
      <c r="CS138" s="36" t="s">
        <v>20</v>
      </c>
      <c r="CT138" s="71" t="s">
        <v>21</v>
      </c>
      <c r="CU138" s="70" t="s">
        <v>15</v>
      </c>
      <c r="CV138" s="22" t="s">
        <v>16</v>
      </c>
      <c r="CW138" s="34" t="s">
        <v>17</v>
      </c>
      <c r="CX138" s="34" t="s">
        <v>18</v>
      </c>
      <c r="CY138" s="35" t="s">
        <v>19</v>
      </c>
      <c r="CZ138" s="36" t="s">
        <v>20</v>
      </c>
      <c r="DA138" s="71" t="s">
        <v>21</v>
      </c>
      <c r="DB138" s="70" t="s">
        <v>15</v>
      </c>
      <c r="DC138" s="22" t="s">
        <v>16</v>
      </c>
      <c r="DD138" s="34" t="s">
        <v>17</v>
      </c>
      <c r="DE138" s="34" t="s">
        <v>18</v>
      </c>
      <c r="DF138" s="35" t="s">
        <v>19</v>
      </c>
      <c r="DG138" s="36" t="s">
        <v>20</v>
      </c>
      <c r="DH138" s="71" t="s">
        <v>21</v>
      </c>
      <c r="DI138" s="70" t="s">
        <v>15</v>
      </c>
      <c r="DJ138" s="22" t="s">
        <v>16</v>
      </c>
      <c r="DK138" s="34" t="s">
        <v>17</v>
      </c>
      <c r="DL138" s="34" t="s">
        <v>18</v>
      </c>
      <c r="DM138" s="35" t="s">
        <v>19</v>
      </c>
      <c r="DN138" s="36" t="s">
        <v>20</v>
      </c>
      <c r="DO138" s="71" t="s">
        <v>21</v>
      </c>
      <c r="DP138" s="70" t="s">
        <v>15</v>
      </c>
      <c r="DQ138" s="22" t="s">
        <v>16</v>
      </c>
      <c r="DR138" s="34" t="s">
        <v>17</v>
      </c>
      <c r="DS138" s="34" t="s">
        <v>18</v>
      </c>
      <c r="DT138" s="35" t="s">
        <v>19</v>
      </c>
      <c r="DU138" s="36" t="s">
        <v>20</v>
      </c>
      <c r="DV138" s="71" t="s">
        <v>21</v>
      </c>
      <c r="DW138" s="70" t="s">
        <v>15</v>
      </c>
      <c r="DX138" s="22" t="s">
        <v>16</v>
      </c>
      <c r="DY138" s="34" t="s">
        <v>17</v>
      </c>
      <c r="DZ138" s="34" t="s">
        <v>18</v>
      </c>
      <c r="EA138" s="35" t="s">
        <v>19</v>
      </c>
      <c r="EB138" s="36" t="s">
        <v>20</v>
      </c>
      <c r="EC138" s="71" t="s">
        <v>21</v>
      </c>
      <c r="ED138" s="70" t="s">
        <v>15</v>
      </c>
      <c r="EE138" s="22" t="s">
        <v>16</v>
      </c>
      <c r="EF138" s="34" t="s">
        <v>17</v>
      </c>
      <c r="EG138" s="34" t="s">
        <v>18</v>
      </c>
      <c r="EH138" s="35" t="s">
        <v>19</v>
      </c>
      <c r="EI138" s="36" t="s">
        <v>20</v>
      </c>
      <c r="EJ138" s="71" t="s">
        <v>21</v>
      </c>
      <c r="EK138" s="70" t="s">
        <v>15</v>
      </c>
      <c r="EL138" s="22" t="s">
        <v>16</v>
      </c>
      <c r="EM138" s="34" t="s">
        <v>17</v>
      </c>
      <c r="EN138" s="34" t="s">
        <v>18</v>
      </c>
      <c r="EO138" s="35" t="s">
        <v>19</v>
      </c>
      <c r="EP138" s="36" t="s">
        <v>20</v>
      </c>
      <c r="EQ138" s="71" t="s">
        <v>21</v>
      </c>
      <c r="ER138" s="70" t="s">
        <v>15</v>
      </c>
      <c r="ES138" s="22" t="s">
        <v>16</v>
      </c>
      <c r="ET138" s="34" t="s">
        <v>17</v>
      </c>
      <c r="EU138" s="34" t="s">
        <v>18</v>
      </c>
      <c r="EV138" s="35" t="s">
        <v>19</v>
      </c>
      <c r="EW138" s="36" t="s">
        <v>20</v>
      </c>
      <c r="EX138" s="71" t="s">
        <v>21</v>
      </c>
      <c r="EY138" s="70" t="s">
        <v>15</v>
      </c>
      <c r="EZ138" s="22" t="s">
        <v>16</v>
      </c>
      <c r="FA138" s="34" t="s">
        <v>17</v>
      </c>
      <c r="FB138" s="34" t="s">
        <v>18</v>
      </c>
      <c r="FC138" s="35" t="s">
        <v>19</v>
      </c>
      <c r="FD138" s="36" t="s">
        <v>20</v>
      </c>
      <c r="FE138" s="71" t="s">
        <v>21</v>
      </c>
      <c r="FF138" s="70" t="s">
        <v>15</v>
      </c>
      <c r="FG138" s="22" t="s">
        <v>16</v>
      </c>
      <c r="FH138" s="34" t="s">
        <v>17</v>
      </c>
      <c r="FI138" s="34" t="s">
        <v>18</v>
      </c>
      <c r="FJ138" s="35" t="s">
        <v>19</v>
      </c>
      <c r="FK138" s="36" t="s">
        <v>20</v>
      </c>
      <c r="FL138" s="71" t="s">
        <v>21</v>
      </c>
      <c r="FM138" s="70" t="s">
        <v>15</v>
      </c>
      <c r="FN138" s="22" t="s">
        <v>16</v>
      </c>
      <c r="FO138" s="34" t="s">
        <v>17</v>
      </c>
      <c r="FP138" s="34" t="s">
        <v>18</v>
      </c>
      <c r="FQ138" s="35" t="s">
        <v>19</v>
      </c>
      <c r="FR138" s="36" t="s">
        <v>20</v>
      </c>
      <c r="FS138" s="71" t="s">
        <v>21</v>
      </c>
      <c r="FT138" s="70" t="s">
        <v>15</v>
      </c>
      <c r="FU138" s="22" t="s">
        <v>16</v>
      </c>
      <c r="FV138" s="34" t="s">
        <v>17</v>
      </c>
      <c r="FW138" s="34" t="s">
        <v>18</v>
      </c>
      <c r="FX138" s="35" t="s">
        <v>19</v>
      </c>
      <c r="FY138" s="36" t="s">
        <v>20</v>
      </c>
      <c r="FZ138" s="71" t="s">
        <v>21</v>
      </c>
      <c r="GA138" s="70" t="s">
        <v>15</v>
      </c>
      <c r="GB138" s="22" t="s">
        <v>16</v>
      </c>
      <c r="GC138" s="34" t="s">
        <v>17</v>
      </c>
      <c r="GD138" s="34" t="s">
        <v>18</v>
      </c>
      <c r="GE138" s="35" t="s">
        <v>19</v>
      </c>
      <c r="GF138" s="36" t="s">
        <v>20</v>
      </c>
      <c r="GG138" s="71" t="s">
        <v>21</v>
      </c>
      <c r="GH138" s="70" t="s">
        <v>15</v>
      </c>
      <c r="GI138" s="22" t="s">
        <v>16</v>
      </c>
      <c r="GJ138" s="34" t="s">
        <v>17</v>
      </c>
      <c r="GK138" s="34" t="s">
        <v>18</v>
      </c>
      <c r="GL138" s="35" t="s">
        <v>19</v>
      </c>
      <c r="GM138" s="36" t="s">
        <v>20</v>
      </c>
      <c r="GN138" s="71" t="s">
        <v>21</v>
      </c>
      <c r="GO138" s="70" t="s">
        <v>15</v>
      </c>
      <c r="GP138" s="22" t="s">
        <v>16</v>
      </c>
      <c r="GQ138" s="34" t="s">
        <v>17</v>
      </c>
      <c r="GR138" s="34" t="s">
        <v>18</v>
      </c>
      <c r="GS138" s="35" t="s">
        <v>19</v>
      </c>
      <c r="GT138" s="36" t="s">
        <v>20</v>
      </c>
      <c r="GU138" s="71" t="s">
        <v>21</v>
      </c>
      <c r="GV138" s="70" t="s">
        <v>15</v>
      </c>
      <c r="GW138" s="22" t="s">
        <v>16</v>
      </c>
      <c r="GX138" s="34" t="s">
        <v>17</v>
      </c>
      <c r="GY138" s="34" t="s">
        <v>18</v>
      </c>
      <c r="GZ138" s="35" t="s">
        <v>19</v>
      </c>
      <c r="HA138" s="36" t="s">
        <v>20</v>
      </c>
      <c r="HB138" s="71" t="s">
        <v>21</v>
      </c>
      <c r="HC138" s="70" t="s">
        <v>15</v>
      </c>
      <c r="HD138" s="22" t="s">
        <v>16</v>
      </c>
      <c r="HE138" s="34" t="s">
        <v>17</v>
      </c>
      <c r="HF138" s="34" t="s">
        <v>18</v>
      </c>
      <c r="HG138" s="35" t="s">
        <v>19</v>
      </c>
      <c r="HH138" s="36" t="s">
        <v>20</v>
      </c>
      <c r="HI138" s="71" t="s">
        <v>21</v>
      </c>
      <c r="HJ138" s="70" t="s">
        <v>15</v>
      </c>
      <c r="HK138" s="22" t="s">
        <v>16</v>
      </c>
      <c r="HL138" s="34" t="s">
        <v>17</v>
      </c>
      <c r="HM138" s="34" t="s">
        <v>18</v>
      </c>
      <c r="HN138" s="35" t="s">
        <v>19</v>
      </c>
      <c r="HO138" s="36" t="s">
        <v>20</v>
      </c>
      <c r="HP138" s="71" t="s">
        <v>21</v>
      </c>
      <c r="HQ138" s="70" t="s">
        <v>15</v>
      </c>
      <c r="HR138" s="22" t="s">
        <v>16</v>
      </c>
      <c r="HS138" s="34" t="s">
        <v>17</v>
      </c>
      <c r="HT138" s="34" t="s">
        <v>18</v>
      </c>
      <c r="HU138" s="35" t="s">
        <v>19</v>
      </c>
      <c r="HV138" s="36" t="s">
        <v>20</v>
      </c>
      <c r="HW138" s="71" t="s">
        <v>21</v>
      </c>
      <c r="HX138" s="70" t="s">
        <v>15</v>
      </c>
      <c r="HY138" s="22" t="s">
        <v>16</v>
      </c>
      <c r="HZ138" s="34" t="s">
        <v>17</v>
      </c>
      <c r="IA138" s="34" t="s">
        <v>18</v>
      </c>
      <c r="IB138" s="35" t="s">
        <v>19</v>
      </c>
      <c r="IC138" s="36" t="s">
        <v>20</v>
      </c>
      <c r="ID138" s="71" t="s">
        <v>21</v>
      </c>
      <c r="IE138" s="70" t="s">
        <v>15</v>
      </c>
      <c r="IF138" s="22" t="s">
        <v>16</v>
      </c>
      <c r="IG138" s="34" t="s">
        <v>17</v>
      </c>
      <c r="IH138" s="34" t="s">
        <v>18</v>
      </c>
      <c r="II138" s="35" t="s">
        <v>19</v>
      </c>
      <c r="IJ138" s="36" t="s">
        <v>20</v>
      </c>
      <c r="IK138" s="71" t="s">
        <v>21</v>
      </c>
      <c r="IL138" s="70" t="s">
        <v>15</v>
      </c>
      <c r="IM138" s="22" t="s">
        <v>16</v>
      </c>
      <c r="IN138" s="34" t="s">
        <v>17</v>
      </c>
      <c r="IO138" s="34" t="s">
        <v>18</v>
      </c>
      <c r="IP138" s="35" t="s">
        <v>19</v>
      </c>
      <c r="IQ138" s="36" t="s">
        <v>20</v>
      </c>
      <c r="IR138" s="71" t="s">
        <v>21</v>
      </c>
      <c r="IS138" s="70" t="s">
        <v>15</v>
      </c>
      <c r="IT138" s="22" t="s">
        <v>16</v>
      </c>
      <c r="IU138" s="34" t="s">
        <v>17</v>
      </c>
      <c r="IV138" s="34" t="s">
        <v>18</v>
      </c>
    </row>
    <row r="139" spans="1:256" s="72" customFormat="1" ht="36.75" customHeight="1">
      <c r="A139" s="118" t="s">
        <v>22</v>
      </c>
      <c r="B139" s="118"/>
      <c r="C139" s="118"/>
      <c r="D139" s="118"/>
      <c r="E139" s="118"/>
      <c r="F139" s="118"/>
      <c r="G139" s="118"/>
      <c r="H139"/>
      <c r="I139"/>
      <c r="J139"/>
      <c r="K139"/>
      <c r="L139"/>
      <c r="M139"/>
      <c r="N139"/>
      <c r="O139" s="118" t="s">
        <v>22</v>
      </c>
      <c r="P139" s="118"/>
      <c r="Q139" s="118"/>
      <c r="R139" s="118"/>
      <c r="S139" s="118"/>
      <c r="T139" s="118"/>
      <c r="U139" s="118"/>
      <c r="V139" s="118" t="s">
        <v>22</v>
      </c>
      <c r="W139" s="118"/>
      <c r="X139" s="118"/>
      <c r="Y139" s="118"/>
      <c r="Z139" s="118"/>
      <c r="AA139" s="118"/>
      <c r="AB139" s="118"/>
      <c r="AC139" s="118" t="s">
        <v>22</v>
      </c>
      <c r="AD139" s="118"/>
      <c r="AE139" s="118"/>
      <c r="AF139" s="118"/>
      <c r="AG139" s="118"/>
      <c r="AH139" s="118"/>
      <c r="AI139" s="118"/>
      <c r="AJ139" s="118" t="s">
        <v>22</v>
      </c>
      <c r="AK139" s="118"/>
      <c r="AL139" s="118"/>
      <c r="AM139" s="118"/>
      <c r="AN139" s="118"/>
      <c r="AO139" s="118"/>
      <c r="AP139" s="118"/>
      <c r="AQ139" s="118" t="s">
        <v>22</v>
      </c>
      <c r="AR139" s="118"/>
      <c r="AS139" s="118"/>
      <c r="AT139" s="118"/>
      <c r="AU139" s="118"/>
      <c r="AV139" s="118"/>
      <c r="AW139" s="118"/>
      <c r="AX139" s="118" t="s">
        <v>22</v>
      </c>
      <c r="AY139" s="118"/>
      <c r="AZ139" s="118"/>
      <c r="BA139" s="118"/>
      <c r="BB139" s="118"/>
      <c r="BC139" s="118"/>
      <c r="BD139" s="118"/>
      <c r="BE139" s="118" t="s">
        <v>22</v>
      </c>
      <c r="BF139" s="118"/>
      <c r="BG139" s="118"/>
      <c r="BH139" s="118"/>
      <c r="BI139" s="118"/>
      <c r="BJ139" s="118"/>
      <c r="BK139" s="118"/>
      <c r="BL139" s="118" t="s">
        <v>22</v>
      </c>
      <c r="BM139" s="118"/>
      <c r="BN139" s="118"/>
      <c r="BO139" s="118"/>
      <c r="BP139" s="118"/>
      <c r="BQ139" s="118"/>
      <c r="BR139" s="118"/>
      <c r="BS139" s="118" t="s">
        <v>22</v>
      </c>
      <c r="BT139" s="118"/>
      <c r="BU139" s="118"/>
      <c r="BV139" s="118"/>
      <c r="BW139" s="118"/>
      <c r="BX139" s="118"/>
      <c r="BY139" s="118"/>
      <c r="BZ139" s="118" t="s">
        <v>22</v>
      </c>
      <c r="CA139" s="118"/>
      <c r="CB139" s="118"/>
      <c r="CC139" s="118"/>
      <c r="CD139" s="118"/>
      <c r="CE139" s="118"/>
      <c r="CF139" s="118"/>
      <c r="CG139" s="118" t="s">
        <v>22</v>
      </c>
      <c r="CH139" s="118"/>
      <c r="CI139" s="118"/>
      <c r="CJ139" s="118"/>
      <c r="CK139" s="118"/>
      <c r="CL139" s="118"/>
      <c r="CM139" s="118"/>
      <c r="CN139" s="118" t="s">
        <v>22</v>
      </c>
      <c r="CO139" s="118"/>
      <c r="CP139" s="118"/>
      <c r="CQ139" s="118"/>
      <c r="CR139" s="118"/>
      <c r="CS139" s="118"/>
      <c r="CT139" s="118"/>
      <c r="CU139" s="118" t="s">
        <v>22</v>
      </c>
      <c r="CV139" s="118"/>
      <c r="CW139" s="118"/>
      <c r="CX139" s="118"/>
      <c r="CY139" s="118"/>
      <c r="CZ139" s="118"/>
      <c r="DA139" s="118"/>
      <c r="DB139" s="118" t="s">
        <v>22</v>
      </c>
      <c r="DC139" s="118"/>
      <c r="DD139" s="118"/>
      <c r="DE139" s="118"/>
      <c r="DF139" s="118"/>
      <c r="DG139" s="118"/>
      <c r="DH139" s="118"/>
      <c r="DI139" s="118" t="s">
        <v>22</v>
      </c>
      <c r="DJ139" s="118"/>
      <c r="DK139" s="118"/>
      <c r="DL139" s="118"/>
      <c r="DM139" s="118"/>
      <c r="DN139" s="118"/>
      <c r="DO139" s="118"/>
      <c r="DP139" s="118" t="s">
        <v>22</v>
      </c>
      <c r="DQ139" s="118"/>
      <c r="DR139" s="118"/>
      <c r="DS139" s="118"/>
      <c r="DT139" s="118"/>
      <c r="DU139" s="118"/>
      <c r="DV139" s="118"/>
      <c r="DW139" s="118" t="s">
        <v>22</v>
      </c>
      <c r="DX139" s="118"/>
      <c r="DY139" s="118"/>
      <c r="DZ139" s="118"/>
      <c r="EA139" s="118"/>
      <c r="EB139" s="118"/>
      <c r="EC139" s="118"/>
      <c r="ED139" s="118" t="s">
        <v>22</v>
      </c>
      <c r="EE139" s="118"/>
      <c r="EF139" s="118"/>
      <c r="EG139" s="118"/>
      <c r="EH139" s="118"/>
      <c r="EI139" s="118"/>
      <c r="EJ139" s="118"/>
      <c r="EK139" s="118" t="s">
        <v>22</v>
      </c>
      <c r="EL139" s="118"/>
      <c r="EM139" s="118"/>
      <c r="EN139" s="118"/>
      <c r="EO139" s="118"/>
      <c r="EP139" s="118"/>
      <c r="EQ139" s="118"/>
      <c r="ER139" s="118" t="s">
        <v>22</v>
      </c>
      <c r="ES139" s="118"/>
      <c r="ET139" s="118"/>
      <c r="EU139" s="118"/>
      <c r="EV139" s="118"/>
      <c r="EW139" s="118"/>
      <c r="EX139" s="118"/>
      <c r="EY139" s="118" t="s">
        <v>22</v>
      </c>
      <c r="EZ139" s="118"/>
      <c r="FA139" s="118"/>
      <c r="FB139" s="118"/>
      <c r="FC139" s="118"/>
      <c r="FD139" s="118"/>
      <c r="FE139" s="118"/>
      <c r="FF139" s="118" t="s">
        <v>22</v>
      </c>
      <c r="FG139" s="118"/>
      <c r="FH139" s="118"/>
      <c r="FI139" s="118"/>
      <c r="FJ139" s="118"/>
      <c r="FK139" s="118"/>
      <c r="FL139" s="118"/>
      <c r="FM139" s="118" t="s">
        <v>22</v>
      </c>
      <c r="FN139" s="118"/>
      <c r="FO139" s="118"/>
      <c r="FP139" s="118"/>
      <c r="FQ139" s="118"/>
      <c r="FR139" s="118"/>
      <c r="FS139" s="118"/>
      <c r="FT139" s="118" t="s">
        <v>22</v>
      </c>
      <c r="FU139" s="118"/>
      <c r="FV139" s="118"/>
      <c r="FW139" s="118"/>
      <c r="FX139" s="118"/>
      <c r="FY139" s="118"/>
      <c r="FZ139" s="118"/>
      <c r="GA139" s="118" t="s">
        <v>22</v>
      </c>
      <c r="GB139" s="118"/>
      <c r="GC139" s="118"/>
      <c r="GD139" s="118"/>
      <c r="GE139" s="118"/>
      <c r="GF139" s="118"/>
      <c r="GG139" s="118"/>
      <c r="GH139" s="118" t="s">
        <v>22</v>
      </c>
      <c r="GI139" s="118"/>
      <c r="GJ139" s="118"/>
      <c r="GK139" s="118"/>
      <c r="GL139" s="118"/>
      <c r="GM139" s="118"/>
      <c r="GN139" s="118"/>
      <c r="GO139" s="118" t="s">
        <v>22</v>
      </c>
      <c r="GP139" s="118"/>
      <c r="GQ139" s="118"/>
      <c r="GR139" s="118"/>
      <c r="GS139" s="118"/>
      <c r="GT139" s="118"/>
      <c r="GU139" s="118"/>
      <c r="GV139" s="118" t="s">
        <v>22</v>
      </c>
      <c r="GW139" s="118"/>
      <c r="GX139" s="118"/>
      <c r="GY139" s="118"/>
      <c r="GZ139" s="118"/>
      <c r="HA139" s="118"/>
      <c r="HB139" s="118"/>
      <c r="HC139" s="118" t="s">
        <v>22</v>
      </c>
      <c r="HD139" s="118"/>
      <c r="HE139" s="118"/>
      <c r="HF139" s="118"/>
      <c r="HG139" s="118"/>
      <c r="HH139" s="118"/>
      <c r="HI139" s="118"/>
      <c r="HJ139" s="118" t="s">
        <v>22</v>
      </c>
      <c r="HK139" s="118"/>
      <c r="HL139" s="118"/>
      <c r="HM139" s="118"/>
      <c r="HN139" s="118"/>
      <c r="HO139" s="118"/>
      <c r="HP139" s="118"/>
      <c r="HQ139" s="118" t="s">
        <v>22</v>
      </c>
      <c r="HR139" s="118"/>
      <c r="HS139" s="118"/>
      <c r="HT139" s="118"/>
      <c r="HU139" s="118"/>
      <c r="HV139" s="118"/>
      <c r="HW139" s="118"/>
      <c r="HX139" s="118" t="s">
        <v>22</v>
      </c>
      <c r="HY139" s="118"/>
      <c r="HZ139" s="118"/>
      <c r="IA139" s="118"/>
      <c r="IB139" s="118"/>
      <c r="IC139" s="118"/>
      <c r="ID139" s="118"/>
      <c r="IE139" s="118" t="s">
        <v>22</v>
      </c>
      <c r="IF139" s="118"/>
      <c r="IG139" s="118"/>
      <c r="IH139" s="118"/>
      <c r="II139" s="118"/>
      <c r="IJ139" s="118"/>
      <c r="IK139" s="118"/>
      <c r="IL139" s="118" t="s">
        <v>22</v>
      </c>
      <c r="IM139" s="118"/>
      <c r="IN139" s="118"/>
      <c r="IO139" s="118"/>
      <c r="IP139" s="118"/>
      <c r="IQ139" s="118"/>
      <c r="IR139" s="118"/>
      <c r="IS139" s="118" t="s">
        <v>22</v>
      </c>
      <c r="IT139" s="118"/>
      <c r="IU139" s="118"/>
      <c r="IV139" s="118"/>
    </row>
    <row r="140" spans="1:256" ht="46.5" customHeight="1">
      <c r="A140" s="140">
        <v>1</v>
      </c>
      <c r="B140" s="141" t="s">
        <v>23</v>
      </c>
      <c r="C140" s="23" t="s">
        <v>50</v>
      </c>
      <c r="D140" s="120" t="s">
        <v>51</v>
      </c>
      <c r="E140" s="148">
        <v>0.197</v>
      </c>
      <c r="F140" s="136"/>
      <c r="G140" s="119"/>
      <c r="H140"/>
      <c r="I140"/>
      <c r="J140"/>
      <c r="K140"/>
      <c r="L140"/>
      <c r="M140"/>
      <c r="N140"/>
      <c r="O140" s="140">
        <v>1</v>
      </c>
      <c r="P140" s="141" t="s">
        <v>23</v>
      </c>
      <c r="Q140" s="23" t="s">
        <v>50</v>
      </c>
      <c r="R140" s="120" t="s">
        <v>51</v>
      </c>
      <c r="S140" s="148">
        <v>0.197</v>
      </c>
      <c r="T140" s="136">
        <v>2919.02</v>
      </c>
      <c r="U140" s="119">
        <f>S140*T140</f>
        <v>575.0469400000001</v>
      </c>
      <c r="V140" s="140">
        <v>1</v>
      </c>
      <c r="W140" s="141" t="s">
        <v>23</v>
      </c>
      <c r="X140" s="23" t="s">
        <v>50</v>
      </c>
      <c r="Y140" s="120" t="s">
        <v>51</v>
      </c>
      <c r="Z140" s="148">
        <v>0.197</v>
      </c>
      <c r="AA140" s="136">
        <v>2919.02</v>
      </c>
      <c r="AB140" s="119">
        <f>Z140*AA140</f>
        <v>575.0469400000001</v>
      </c>
      <c r="AC140" s="140">
        <v>1</v>
      </c>
      <c r="AD140" s="141" t="s">
        <v>23</v>
      </c>
      <c r="AE140" s="23" t="s">
        <v>50</v>
      </c>
      <c r="AF140" s="120" t="s">
        <v>51</v>
      </c>
      <c r="AG140" s="148">
        <v>0.197</v>
      </c>
      <c r="AH140" s="136">
        <v>2919.02</v>
      </c>
      <c r="AI140" s="119">
        <f>AG140*AH140</f>
        <v>575.0469400000001</v>
      </c>
      <c r="AJ140" s="140">
        <v>1</v>
      </c>
      <c r="AK140" s="141" t="s">
        <v>23</v>
      </c>
      <c r="AL140" s="23" t="s">
        <v>50</v>
      </c>
      <c r="AM140" s="120" t="s">
        <v>51</v>
      </c>
      <c r="AN140" s="148">
        <v>0.197</v>
      </c>
      <c r="AO140" s="136">
        <v>2919.02</v>
      </c>
      <c r="AP140" s="119">
        <f>AN140*AO140</f>
        <v>575.0469400000001</v>
      </c>
      <c r="AQ140" s="140">
        <v>1</v>
      </c>
      <c r="AR140" s="141" t="s">
        <v>23</v>
      </c>
      <c r="AS140" s="23" t="s">
        <v>50</v>
      </c>
      <c r="AT140" s="120" t="s">
        <v>51</v>
      </c>
      <c r="AU140" s="148">
        <v>0.197</v>
      </c>
      <c r="AV140" s="136">
        <v>2919.02</v>
      </c>
      <c r="AW140" s="119">
        <f>AU140*AV140</f>
        <v>575.0469400000001</v>
      </c>
      <c r="AX140" s="140">
        <v>1</v>
      </c>
      <c r="AY140" s="141" t="s">
        <v>23</v>
      </c>
      <c r="AZ140" s="23" t="s">
        <v>50</v>
      </c>
      <c r="BA140" s="120" t="s">
        <v>51</v>
      </c>
      <c r="BB140" s="148">
        <v>0.197</v>
      </c>
      <c r="BC140" s="136">
        <v>2919.02</v>
      </c>
      <c r="BD140" s="119">
        <f>BB140*BC140</f>
        <v>575.0469400000001</v>
      </c>
      <c r="BE140" s="140">
        <v>1</v>
      </c>
      <c r="BF140" s="141" t="s">
        <v>23</v>
      </c>
      <c r="BG140" s="23" t="s">
        <v>50</v>
      </c>
      <c r="BH140" s="120" t="s">
        <v>51</v>
      </c>
      <c r="BI140" s="148">
        <v>0.197</v>
      </c>
      <c r="BJ140" s="136">
        <v>2919.02</v>
      </c>
      <c r="BK140" s="119">
        <f>BI140*BJ140</f>
        <v>575.0469400000001</v>
      </c>
      <c r="BL140" s="140">
        <v>1</v>
      </c>
      <c r="BM140" s="141" t="s">
        <v>23</v>
      </c>
      <c r="BN140" s="23" t="s">
        <v>50</v>
      </c>
      <c r="BO140" s="120" t="s">
        <v>51</v>
      </c>
      <c r="BP140" s="148">
        <v>0.197</v>
      </c>
      <c r="BQ140" s="136">
        <v>2919.02</v>
      </c>
      <c r="BR140" s="119">
        <f>BP140*BQ140</f>
        <v>575.0469400000001</v>
      </c>
      <c r="BS140" s="140">
        <v>1</v>
      </c>
      <c r="BT140" s="141" t="s">
        <v>23</v>
      </c>
      <c r="BU140" s="23" t="s">
        <v>50</v>
      </c>
      <c r="BV140" s="120" t="s">
        <v>51</v>
      </c>
      <c r="BW140" s="148">
        <v>0.197</v>
      </c>
      <c r="BX140" s="136">
        <v>2919.02</v>
      </c>
      <c r="BY140" s="119">
        <f>BW140*BX140</f>
        <v>575.0469400000001</v>
      </c>
      <c r="BZ140" s="140">
        <v>1</v>
      </c>
      <c r="CA140" s="141" t="s">
        <v>23</v>
      </c>
      <c r="CB140" s="23" t="s">
        <v>50</v>
      </c>
      <c r="CC140" s="120" t="s">
        <v>51</v>
      </c>
      <c r="CD140" s="148">
        <v>0.197</v>
      </c>
      <c r="CE140" s="136">
        <v>2919.02</v>
      </c>
      <c r="CF140" s="119">
        <f>CD140*CE140</f>
        <v>575.0469400000001</v>
      </c>
      <c r="CG140" s="140">
        <v>1</v>
      </c>
      <c r="CH140" s="141" t="s">
        <v>23</v>
      </c>
      <c r="CI140" s="23" t="s">
        <v>50</v>
      </c>
      <c r="CJ140" s="120" t="s">
        <v>51</v>
      </c>
      <c r="CK140" s="148">
        <v>0.197</v>
      </c>
      <c r="CL140" s="136">
        <v>2919.02</v>
      </c>
      <c r="CM140" s="119">
        <f>CK140*CL140</f>
        <v>575.0469400000001</v>
      </c>
      <c r="CN140" s="140">
        <v>1</v>
      </c>
      <c r="CO140" s="141" t="s">
        <v>23</v>
      </c>
      <c r="CP140" s="23" t="s">
        <v>50</v>
      </c>
      <c r="CQ140" s="120" t="s">
        <v>51</v>
      </c>
      <c r="CR140" s="148">
        <v>0.197</v>
      </c>
      <c r="CS140" s="136">
        <v>2919.02</v>
      </c>
      <c r="CT140" s="119">
        <f>CR140*CS140</f>
        <v>575.0469400000001</v>
      </c>
      <c r="CU140" s="140">
        <v>1</v>
      </c>
      <c r="CV140" s="141" t="s">
        <v>23</v>
      </c>
      <c r="CW140" s="23" t="s">
        <v>50</v>
      </c>
      <c r="CX140" s="120" t="s">
        <v>51</v>
      </c>
      <c r="CY140" s="148">
        <v>0.197</v>
      </c>
      <c r="CZ140" s="136">
        <v>2919.02</v>
      </c>
      <c r="DA140" s="119">
        <f>CY140*CZ140</f>
        <v>575.0469400000001</v>
      </c>
      <c r="DB140" s="140">
        <v>1</v>
      </c>
      <c r="DC140" s="141" t="s">
        <v>23</v>
      </c>
      <c r="DD140" s="23" t="s">
        <v>50</v>
      </c>
      <c r="DE140" s="120" t="s">
        <v>51</v>
      </c>
      <c r="DF140" s="148">
        <v>0.197</v>
      </c>
      <c r="DG140" s="136">
        <v>2919.02</v>
      </c>
      <c r="DH140" s="119">
        <f>DF140*DG140</f>
        <v>575.0469400000001</v>
      </c>
      <c r="DI140" s="140">
        <v>1</v>
      </c>
      <c r="DJ140" s="141" t="s">
        <v>23</v>
      </c>
      <c r="DK140" s="23" t="s">
        <v>50</v>
      </c>
      <c r="DL140" s="120" t="s">
        <v>51</v>
      </c>
      <c r="DM140" s="148">
        <v>0.197</v>
      </c>
      <c r="DN140" s="136">
        <v>2919.02</v>
      </c>
      <c r="DO140" s="119">
        <f>DM140*DN140</f>
        <v>575.0469400000001</v>
      </c>
      <c r="DP140" s="140">
        <v>1</v>
      </c>
      <c r="DQ140" s="141" t="s">
        <v>23</v>
      </c>
      <c r="DR140" s="23" t="s">
        <v>50</v>
      </c>
      <c r="DS140" s="120" t="s">
        <v>51</v>
      </c>
      <c r="DT140" s="148">
        <v>0.197</v>
      </c>
      <c r="DU140" s="136">
        <v>2919.02</v>
      </c>
      <c r="DV140" s="119">
        <f>DT140*DU140</f>
        <v>575.0469400000001</v>
      </c>
      <c r="DW140" s="140">
        <v>1</v>
      </c>
      <c r="DX140" s="141" t="s">
        <v>23</v>
      </c>
      <c r="DY140" s="23" t="s">
        <v>50</v>
      </c>
      <c r="DZ140" s="120" t="s">
        <v>51</v>
      </c>
      <c r="EA140" s="148">
        <v>0.197</v>
      </c>
      <c r="EB140" s="136">
        <v>2919.02</v>
      </c>
      <c r="EC140" s="119">
        <f>EA140*EB140</f>
        <v>575.0469400000001</v>
      </c>
      <c r="ED140" s="140">
        <v>1</v>
      </c>
      <c r="EE140" s="141" t="s">
        <v>23</v>
      </c>
      <c r="EF140" s="23" t="s">
        <v>50</v>
      </c>
      <c r="EG140" s="120" t="s">
        <v>51</v>
      </c>
      <c r="EH140" s="148">
        <v>0.197</v>
      </c>
      <c r="EI140" s="136">
        <v>2919.02</v>
      </c>
      <c r="EJ140" s="119">
        <f>EH140*EI140</f>
        <v>575.0469400000001</v>
      </c>
      <c r="EK140" s="140">
        <v>1</v>
      </c>
      <c r="EL140" s="141" t="s">
        <v>23</v>
      </c>
      <c r="EM140" s="23" t="s">
        <v>50</v>
      </c>
      <c r="EN140" s="120" t="s">
        <v>51</v>
      </c>
      <c r="EO140" s="148">
        <v>0.197</v>
      </c>
      <c r="EP140" s="136">
        <v>2919.02</v>
      </c>
      <c r="EQ140" s="119">
        <f>EO140*EP140</f>
        <v>575.0469400000001</v>
      </c>
      <c r="ER140" s="140">
        <v>1</v>
      </c>
      <c r="ES140" s="141" t="s">
        <v>23</v>
      </c>
      <c r="ET140" s="23" t="s">
        <v>50</v>
      </c>
      <c r="EU140" s="120" t="s">
        <v>51</v>
      </c>
      <c r="EV140" s="148">
        <v>0.197</v>
      </c>
      <c r="EW140" s="136">
        <v>2919.02</v>
      </c>
      <c r="EX140" s="119">
        <f>EV140*EW140</f>
        <v>575.0469400000001</v>
      </c>
      <c r="EY140" s="140">
        <v>1</v>
      </c>
      <c r="EZ140" s="141" t="s">
        <v>23</v>
      </c>
      <c r="FA140" s="23" t="s">
        <v>50</v>
      </c>
      <c r="FB140" s="120" t="s">
        <v>51</v>
      </c>
      <c r="FC140" s="148">
        <v>0.197</v>
      </c>
      <c r="FD140" s="136">
        <v>2919.02</v>
      </c>
      <c r="FE140" s="119">
        <f>FC140*FD140</f>
        <v>575.0469400000001</v>
      </c>
      <c r="FF140" s="140">
        <v>1</v>
      </c>
      <c r="FG140" s="141" t="s">
        <v>23</v>
      </c>
      <c r="FH140" s="23" t="s">
        <v>50</v>
      </c>
      <c r="FI140" s="120" t="s">
        <v>51</v>
      </c>
      <c r="FJ140" s="148">
        <v>0.197</v>
      </c>
      <c r="FK140" s="136">
        <v>2919.02</v>
      </c>
      <c r="FL140" s="119">
        <f>FJ140*FK140</f>
        <v>575.0469400000001</v>
      </c>
      <c r="FM140" s="140">
        <v>1</v>
      </c>
      <c r="FN140" s="141" t="s">
        <v>23</v>
      </c>
      <c r="FO140" s="23" t="s">
        <v>50</v>
      </c>
      <c r="FP140" s="120" t="s">
        <v>51</v>
      </c>
      <c r="FQ140" s="148">
        <v>0.197</v>
      </c>
      <c r="FR140" s="136">
        <v>2919.02</v>
      </c>
      <c r="FS140" s="119">
        <f>FQ140*FR140</f>
        <v>575.0469400000001</v>
      </c>
      <c r="FT140" s="140">
        <v>1</v>
      </c>
      <c r="FU140" s="141" t="s">
        <v>23</v>
      </c>
      <c r="FV140" s="23" t="s">
        <v>50</v>
      </c>
      <c r="FW140" s="120" t="s">
        <v>51</v>
      </c>
      <c r="FX140" s="148">
        <v>0.197</v>
      </c>
      <c r="FY140" s="136">
        <v>2919.02</v>
      </c>
      <c r="FZ140" s="119">
        <f>FX140*FY140</f>
        <v>575.0469400000001</v>
      </c>
      <c r="GA140" s="140">
        <v>1</v>
      </c>
      <c r="GB140" s="141" t="s">
        <v>23</v>
      </c>
      <c r="GC140" s="23" t="s">
        <v>50</v>
      </c>
      <c r="GD140" s="120" t="s">
        <v>51</v>
      </c>
      <c r="GE140" s="148">
        <v>0.197</v>
      </c>
      <c r="GF140" s="136">
        <v>2919.02</v>
      </c>
      <c r="GG140" s="119">
        <f>GE140*GF140</f>
        <v>575.0469400000001</v>
      </c>
      <c r="GH140" s="140">
        <v>1</v>
      </c>
      <c r="GI140" s="141" t="s">
        <v>23</v>
      </c>
      <c r="GJ140" s="23" t="s">
        <v>50</v>
      </c>
      <c r="GK140" s="120" t="s">
        <v>51</v>
      </c>
      <c r="GL140" s="148">
        <v>0.197</v>
      </c>
      <c r="GM140" s="136">
        <v>2919.02</v>
      </c>
      <c r="GN140" s="119">
        <f>GL140*GM140</f>
        <v>575.0469400000001</v>
      </c>
      <c r="GO140" s="140">
        <v>1</v>
      </c>
      <c r="GP140" s="141" t="s">
        <v>23</v>
      </c>
      <c r="GQ140" s="23" t="s">
        <v>50</v>
      </c>
      <c r="GR140" s="120" t="s">
        <v>51</v>
      </c>
      <c r="GS140" s="148">
        <v>0.197</v>
      </c>
      <c r="GT140" s="136">
        <v>2919.02</v>
      </c>
      <c r="GU140" s="119">
        <f>GS140*GT140</f>
        <v>575.0469400000001</v>
      </c>
      <c r="GV140" s="140">
        <v>1</v>
      </c>
      <c r="GW140" s="141" t="s">
        <v>23</v>
      </c>
      <c r="GX140" s="23" t="s">
        <v>50</v>
      </c>
      <c r="GY140" s="120" t="s">
        <v>51</v>
      </c>
      <c r="GZ140" s="148">
        <v>0.197</v>
      </c>
      <c r="HA140" s="136">
        <v>2919.02</v>
      </c>
      <c r="HB140" s="119">
        <f>GZ140*HA140</f>
        <v>575.0469400000001</v>
      </c>
      <c r="HC140" s="140">
        <v>1</v>
      </c>
      <c r="HD140" s="141" t="s">
        <v>23</v>
      </c>
      <c r="HE140" s="23" t="s">
        <v>50</v>
      </c>
      <c r="HF140" s="120" t="s">
        <v>51</v>
      </c>
      <c r="HG140" s="148">
        <v>0.197</v>
      </c>
      <c r="HH140" s="136">
        <v>2919.02</v>
      </c>
      <c r="HI140" s="119">
        <f>HG140*HH140</f>
        <v>575.0469400000001</v>
      </c>
      <c r="HJ140" s="140">
        <v>1</v>
      </c>
      <c r="HK140" s="141" t="s">
        <v>23</v>
      </c>
      <c r="HL140" s="23" t="s">
        <v>50</v>
      </c>
      <c r="HM140" s="120" t="s">
        <v>51</v>
      </c>
      <c r="HN140" s="148">
        <v>0.197</v>
      </c>
      <c r="HO140" s="136">
        <v>2919.02</v>
      </c>
      <c r="HP140" s="119">
        <f>HN140*HO140</f>
        <v>575.0469400000001</v>
      </c>
      <c r="HQ140" s="140">
        <v>1</v>
      </c>
      <c r="HR140" s="141" t="s">
        <v>23</v>
      </c>
      <c r="HS140" s="23" t="s">
        <v>50</v>
      </c>
      <c r="HT140" s="120" t="s">
        <v>51</v>
      </c>
      <c r="HU140" s="148">
        <v>0.197</v>
      </c>
      <c r="HV140" s="136">
        <v>2919.02</v>
      </c>
      <c r="HW140" s="119">
        <f>HU140*HV140</f>
        <v>575.0469400000001</v>
      </c>
      <c r="HX140" s="140">
        <v>1</v>
      </c>
      <c r="HY140" s="141" t="s">
        <v>23</v>
      </c>
      <c r="HZ140" s="23" t="s">
        <v>50</v>
      </c>
      <c r="IA140" s="120" t="s">
        <v>51</v>
      </c>
      <c r="IB140" s="148">
        <v>0.197</v>
      </c>
      <c r="IC140" s="136">
        <v>2919.02</v>
      </c>
      <c r="ID140" s="119">
        <f>IB140*IC140</f>
        <v>575.0469400000001</v>
      </c>
      <c r="IE140" s="140">
        <v>1</v>
      </c>
      <c r="IF140" s="141" t="s">
        <v>23</v>
      </c>
      <c r="IG140" s="23" t="s">
        <v>50</v>
      </c>
      <c r="IH140" s="120" t="s">
        <v>51</v>
      </c>
      <c r="II140" s="148">
        <v>0.197</v>
      </c>
      <c r="IJ140" s="136">
        <v>2919.02</v>
      </c>
      <c r="IK140" s="119">
        <f>II140*IJ140</f>
        <v>575.0469400000001</v>
      </c>
      <c r="IL140" s="140">
        <v>1</v>
      </c>
      <c r="IM140" s="141" t="s">
        <v>23</v>
      </c>
      <c r="IN140" s="23" t="s">
        <v>50</v>
      </c>
      <c r="IO140" s="120" t="s">
        <v>51</v>
      </c>
      <c r="IP140" s="148">
        <v>0.197</v>
      </c>
      <c r="IQ140" s="136">
        <v>2919.02</v>
      </c>
      <c r="IR140" s="119">
        <f>IP140*IQ140</f>
        <v>575.0469400000001</v>
      </c>
      <c r="IS140" s="140">
        <v>1</v>
      </c>
      <c r="IT140" s="141" t="s">
        <v>23</v>
      </c>
      <c r="IU140" s="23" t="s">
        <v>50</v>
      </c>
      <c r="IV140" s="120" t="s">
        <v>51</v>
      </c>
    </row>
    <row r="141" spans="1:256" s="73" customFormat="1" ht="12.75" customHeight="1" hidden="1">
      <c r="A141" s="140"/>
      <c r="B141" s="141"/>
      <c r="C141" s="38" t="s">
        <v>119</v>
      </c>
      <c r="D141" s="120"/>
      <c r="E141" s="148"/>
      <c r="F141" s="136"/>
      <c r="G141" s="119"/>
      <c r="H141"/>
      <c r="I141"/>
      <c r="J141"/>
      <c r="K141"/>
      <c r="L141"/>
      <c r="M141"/>
      <c r="N141"/>
      <c r="O141" s="140"/>
      <c r="P141" s="141"/>
      <c r="Q141" s="38" t="s">
        <v>119</v>
      </c>
      <c r="R141" s="120"/>
      <c r="S141" s="148"/>
      <c r="T141" s="136"/>
      <c r="U141" s="119"/>
      <c r="V141" s="140"/>
      <c r="W141" s="141"/>
      <c r="X141" s="38" t="s">
        <v>119</v>
      </c>
      <c r="Y141" s="120"/>
      <c r="Z141" s="148"/>
      <c r="AA141" s="136"/>
      <c r="AB141" s="119"/>
      <c r="AC141" s="140"/>
      <c r="AD141" s="141"/>
      <c r="AE141" s="38" t="s">
        <v>119</v>
      </c>
      <c r="AF141" s="120"/>
      <c r="AG141" s="148"/>
      <c r="AH141" s="136"/>
      <c r="AI141" s="119"/>
      <c r="AJ141" s="140"/>
      <c r="AK141" s="141"/>
      <c r="AL141" s="38" t="s">
        <v>119</v>
      </c>
      <c r="AM141" s="120"/>
      <c r="AN141" s="148"/>
      <c r="AO141" s="136"/>
      <c r="AP141" s="119"/>
      <c r="AQ141" s="140"/>
      <c r="AR141" s="141"/>
      <c r="AS141" s="38" t="s">
        <v>119</v>
      </c>
      <c r="AT141" s="120"/>
      <c r="AU141" s="148"/>
      <c r="AV141" s="136"/>
      <c r="AW141" s="119"/>
      <c r="AX141" s="140"/>
      <c r="AY141" s="141"/>
      <c r="AZ141" s="38" t="s">
        <v>119</v>
      </c>
      <c r="BA141" s="120"/>
      <c r="BB141" s="148"/>
      <c r="BC141" s="136"/>
      <c r="BD141" s="119"/>
      <c r="BE141" s="140"/>
      <c r="BF141" s="141"/>
      <c r="BG141" s="38" t="s">
        <v>119</v>
      </c>
      <c r="BH141" s="120"/>
      <c r="BI141" s="148"/>
      <c r="BJ141" s="136"/>
      <c r="BK141" s="119"/>
      <c r="BL141" s="140"/>
      <c r="BM141" s="141"/>
      <c r="BN141" s="38" t="s">
        <v>119</v>
      </c>
      <c r="BO141" s="120"/>
      <c r="BP141" s="148"/>
      <c r="BQ141" s="136"/>
      <c r="BR141" s="119"/>
      <c r="BS141" s="140"/>
      <c r="BT141" s="141"/>
      <c r="BU141" s="38" t="s">
        <v>119</v>
      </c>
      <c r="BV141" s="120"/>
      <c r="BW141" s="148"/>
      <c r="BX141" s="136"/>
      <c r="BY141" s="119"/>
      <c r="BZ141" s="140"/>
      <c r="CA141" s="141"/>
      <c r="CB141" s="38" t="s">
        <v>119</v>
      </c>
      <c r="CC141" s="120"/>
      <c r="CD141" s="148"/>
      <c r="CE141" s="136"/>
      <c r="CF141" s="119"/>
      <c r="CG141" s="140"/>
      <c r="CH141" s="141"/>
      <c r="CI141" s="38" t="s">
        <v>119</v>
      </c>
      <c r="CJ141" s="120"/>
      <c r="CK141" s="148"/>
      <c r="CL141" s="136"/>
      <c r="CM141" s="119"/>
      <c r="CN141" s="140"/>
      <c r="CO141" s="141"/>
      <c r="CP141" s="38" t="s">
        <v>119</v>
      </c>
      <c r="CQ141" s="120"/>
      <c r="CR141" s="148"/>
      <c r="CS141" s="136"/>
      <c r="CT141" s="119"/>
      <c r="CU141" s="140"/>
      <c r="CV141" s="141"/>
      <c r="CW141" s="38" t="s">
        <v>119</v>
      </c>
      <c r="CX141" s="120"/>
      <c r="CY141" s="148"/>
      <c r="CZ141" s="136"/>
      <c r="DA141" s="119"/>
      <c r="DB141" s="140"/>
      <c r="DC141" s="141"/>
      <c r="DD141" s="38" t="s">
        <v>119</v>
      </c>
      <c r="DE141" s="120"/>
      <c r="DF141" s="148"/>
      <c r="DG141" s="136"/>
      <c r="DH141" s="119"/>
      <c r="DI141" s="140"/>
      <c r="DJ141" s="141"/>
      <c r="DK141" s="38" t="s">
        <v>119</v>
      </c>
      <c r="DL141" s="120"/>
      <c r="DM141" s="148"/>
      <c r="DN141" s="136"/>
      <c r="DO141" s="119"/>
      <c r="DP141" s="140"/>
      <c r="DQ141" s="141"/>
      <c r="DR141" s="38" t="s">
        <v>119</v>
      </c>
      <c r="DS141" s="120"/>
      <c r="DT141" s="148"/>
      <c r="DU141" s="136"/>
      <c r="DV141" s="119"/>
      <c r="DW141" s="140"/>
      <c r="DX141" s="141"/>
      <c r="DY141" s="38" t="s">
        <v>119</v>
      </c>
      <c r="DZ141" s="120"/>
      <c r="EA141" s="148"/>
      <c r="EB141" s="136"/>
      <c r="EC141" s="119"/>
      <c r="ED141" s="140"/>
      <c r="EE141" s="141"/>
      <c r="EF141" s="38" t="s">
        <v>119</v>
      </c>
      <c r="EG141" s="120"/>
      <c r="EH141" s="148"/>
      <c r="EI141" s="136"/>
      <c r="EJ141" s="119"/>
      <c r="EK141" s="140"/>
      <c r="EL141" s="141"/>
      <c r="EM141" s="38" t="s">
        <v>119</v>
      </c>
      <c r="EN141" s="120"/>
      <c r="EO141" s="148"/>
      <c r="EP141" s="136"/>
      <c r="EQ141" s="119"/>
      <c r="ER141" s="140"/>
      <c r="ES141" s="141"/>
      <c r="ET141" s="38" t="s">
        <v>119</v>
      </c>
      <c r="EU141" s="120"/>
      <c r="EV141" s="148"/>
      <c r="EW141" s="136"/>
      <c r="EX141" s="119"/>
      <c r="EY141" s="140"/>
      <c r="EZ141" s="141"/>
      <c r="FA141" s="38" t="s">
        <v>119</v>
      </c>
      <c r="FB141" s="120"/>
      <c r="FC141" s="148"/>
      <c r="FD141" s="136"/>
      <c r="FE141" s="119"/>
      <c r="FF141" s="140"/>
      <c r="FG141" s="141"/>
      <c r="FH141" s="38" t="s">
        <v>119</v>
      </c>
      <c r="FI141" s="120"/>
      <c r="FJ141" s="148"/>
      <c r="FK141" s="136"/>
      <c r="FL141" s="119"/>
      <c r="FM141" s="140"/>
      <c r="FN141" s="141"/>
      <c r="FO141" s="38" t="s">
        <v>119</v>
      </c>
      <c r="FP141" s="120"/>
      <c r="FQ141" s="148"/>
      <c r="FR141" s="136"/>
      <c r="FS141" s="119"/>
      <c r="FT141" s="140"/>
      <c r="FU141" s="141"/>
      <c r="FV141" s="38" t="s">
        <v>119</v>
      </c>
      <c r="FW141" s="120"/>
      <c r="FX141" s="148"/>
      <c r="FY141" s="136"/>
      <c r="FZ141" s="119"/>
      <c r="GA141" s="140"/>
      <c r="GB141" s="141"/>
      <c r="GC141" s="38" t="s">
        <v>119</v>
      </c>
      <c r="GD141" s="120"/>
      <c r="GE141" s="148"/>
      <c r="GF141" s="136"/>
      <c r="GG141" s="119"/>
      <c r="GH141" s="140"/>
      <c r="GI141" s="141"/>
      <c r="GJ141" s="38" t="s">
        <v>119</v>
      </c>
      <c r="GK141" s="120"/>
      <c r="GL141" s="148"/>
      <c r="GM141" s="136"/>
      <c r="GN141" s="119"/>
      <c r="GO141" s="140"/>
      <c r="GP141" s="141"/>
      <c r="GQ141" s="38" t="s">
        <v>119</v>
      </c>
      <c r="GR141" s="120"/>
      <c r="GS141" s="148"/>
      <c r="GT141" s="136"/>
      <c r="GU141" s="119"/>
      <c r="GV141" s="140"/>
      <c r="GW141" s="141"/>
      <c r="GX141" s="38" t="s">
        <v>119</v>
      </c>
      <c r="GY141" s="120"/>
      <c r="GZ141" s="148"/>
      <c r="HA141" s="136"/>
      <c r="HB141" s="119"/>
      <c r="HC141" s="140"/>
      <c r="HD141" s="141"/>
      <c r="HE141" s="38" t="s">
        <v>119</v>
      </c>
      <c r="HF141" s="120"/>
      <c r="HG141" s="148"/>
      <c r="HH141" s="136"/>
      <c r="HI141" s="119"/>
      <c r="HJ141" s="140"/>
      <c r="HK141" s="141"/>
      <c r="HL141" s="38" t="s">
        <v>119</v>
      </c>
      <c r="HM141" s="120"/>
      <c r="HN141" s="148"/>
      <c r="HO141" s="136"/>
      <c r="HP141" s="119"/>
      <c r="HQ141" s="140"/>
      <c r="HR141" s="141"/>
      <c r="HS141" s="38" t="s">
        <v>119</v>
      </c>
      <c r="HT141" s="120"/>
      <c r="HU141" s="148"/>
      <c r="HV141" s="136"/>
      <c r="HW141" s="119"/>
      <c r="HX141" s="140"/>
      <c r="HY141" s="141"/>
      <c r="HZ141" s="38" t="s">
        <v>119</v>
      </c>
      <c r="IA141" s="120"/>
      <c r="IB141" s="148"/>
      <c r="IC141" s="136"/>
      <c r="ID141" s="119"/>
      <c r="IE141" s="140"/>
      <c r="IF141" s="141"/>
      <c r="IG141" s="38" t="s">
        <v>119</v>
      </c>
      <c r="IH141" s="120"/>
      <c r="II141" s="148"/>
      <c r="IJ141" s="136"/>
      <c r="IK141" s="119"/>
      <c r="IL141" s="140"/>
      <c r="IM141" s="141"/>
      <c r="IN141" s="38" t="s">
        <v>119</v>
      </c>
      <c r="IO141" s="120"/>
      <c r="IP141" s="148"/>
      <c r="IQ141" s="136"/>
      <c r="IR141" s="119"/>
      <c r="IS141" s="140"/>
      <c r="IT141" s="141"/>
      <c r="IU141" s="38" t="s">
        <v>119</v>
      </c>
      <c r="IV141" s="120"/>
    </row>
    <row r="142" spans="1:256" s="72" customFormat="1" ht="26.25" customHeight="1">
      <c r="A142" s="118" t="s">
        <v>53</v>
      </c>
      <c r="B142" s="118"/>
      <c r="C142" s="118"/>
      <c r="D142" s="118"/>
      <c r="E142" s="118"/>
      <c r="F142" s="118"/>
      <c r="G142" s="118"/>
      <c r="H142"/>
      <c r="I142"/>
      <c r="J142"/>
      <c r="K142"/>
      <c r="L142"/>
      <c r="M142"/>
      <c r="N142"/>
      <c r="O142" s="118" t="s">
        <v>53</v>
      </c>
      <c r="P142" s="118"/>
      <c r="Q142" s="118"/>
      <c r="R142" s="118"/>
      <c r="S142" s="118"/>
      <c r="T142" s="118"/>
      <c r="U142" s="118"/>
      <c r="V142" s="118" t="s">
        <v>53</v>
      </c>
      <c r="W142" s="118"/>
      <c r="X142" s="118"/>
      <c r="Y142" s="118"/>
      <c r="Z142" s="118"/>
      <c r="AA142" s="118"/>
      <c r="AB142" s="118"/>
      <c r="AC142" s="118" t="s">
        <v>53</v>
      </c>
      <c r="AD142" s="118"/>
      <c r="AE142" s="118"/>
      <c r="AF142" s="118"/>
      <c r="AG142" s="118"/>
      <c r="AH142" s="118"/>
      <c r="AI142" s="118"/>
      <c r="AJ142" s="118" t="s">
        <v>53</v>
      </c>
      <c r="AK142" s="118"/>
      <c r="AL142" s="118"/>
      <c r="AM142" s="118"/>
      <c r="AN142" s="118"/>
      <c r="AO142" s="118"/>
      <c r="AP142" s="118"/>
      <c r="AQ142" s="118" t="s">
        <v>53</v>
      </c>
      <c r="AR142" s="118"/>
      <c r="AS142" s="118"/>
      <c r="AT142" s="118"/>
      <c r="AU142" s="118"/>
      <c r="AV142" s="118"/>
      <c r="AW142" s="118"/>
      <c r="AX142" s="118" t="s">
        <v>53</v>
      </c>
      <c r="AY142" s="118"/>
      <c r="AZ142" s="118"/>
      <c r="BA142" s="118"/>
      <c r="BB142" s="118"/>
      <c r="BC142" s="118"/>
      <c r="BD142" s="118"/>
      <c r="BE142" s="118" t="s">
        <v>53</v>
      </c>
      <c r="BF142" s="118"/>
      <c r="BG142" s="118"/>
      <c r="BH142" s="118"/>
      <c r="BI142" s="118"/>
      <c r="BJ142" s="118"/>
      <c r="BK142" s="118"/>
      <c r="BL142" s="118" t="s">
        <v>53</v>
      </c>
      <c r="BM142" s="118"/>
      <c r="BN142" s="118"/>
      <c r="BO142" s="118"/>
      <c r="BP142" s="118"/>
      <c r="BQ142" s="118"/>
      <c r="BR142" s="118"/>
      <c r="BS142" s="118" t="s">
        <v>53</v>
      </c>
      <c r="BT142" s="118"/>
      <c r="BU142" s="118"/>
      <c r="BV142" s="118"/>
      <c r="BW142" s="118"/>
      <c r="BX142" s="118"/>
      <c r="BY142" s="118"/>
      <c r="BZ142" s="118" t="s">
        <v>53</v>
      </c>
      <c r="CA142" s="118"/>
      <c r="CB142" s="118"/>
      <c r="CC142" s="118"/>
      <c r="CD142" s="118"/>
      <c r="CE142" s="118"/>
      <c r="CF142" s="118"/>
      <c r="CG142" s="118" t="s">
        <v>53</v>
      </c>
      <c r="CH142" s="118"/>
      <c r="CI142" s="118"/>
      <c r="CJ142" s="118"/>
      <c r="CK142" s="118"/>
      <c r="CL142" s="118"/>
      <c r="CM142" s="118"/>
      <c r="CN142" s="118" t="s">
        <v>53</v>
      </c>
      <c r="CO142" s="118"/>
      <c r="CP142" s="118"/>
      <c r="CQ142" s="118"/>
      <c r="CR142" s="118"/>
      <c r="CS142" s="118"/>
      <c r="CT142" s="118"/>
      <c r="CU142" s="118" t="s">
        <v>53</v>
      </c>
      <c r="CV142" s="118"/>
      <c r="CW142" s="118"/>
      <c r="CX142" s="118"/>
      <c r="CY142" s="118"/>
      <c r="CZ142" s="118"/>
      <c r="DA142" s="118"/>
      <c r="DB142" s="118" t="s">
        <v>53</v>
      </c>
      <c r="DC142" s="118"/>
      <c r="DD142" s="118"/>
      <c r="DE142" s="118"/>
      <c r="DF142" s="118"/>
      <c r="DG142" s="118"/>
      <c r="DH142" s="118"/>
      <c r="DI142" s="118" t="s">
        <v>53</v>
      </c>
      <c r="DJ142" s="118"/>
      <c r="DK142" s="118"/>
      <c r="DL142" s="118"/>
      <c r="DM142" s="118"/>
      <c r="DN142" s="118"/>
      <c r="DO142" s="118"/>
      <c r="DP142" s="118" t="s">
        <v>53</v>
      </c>
      <c r="DQ142" s="118"/>
      <c r="DR142" s="118"/>
      <c r="DS142" s="118"/>
      <c r="DT142" s="118"/>
      <c r="DU142" s="118"/>
      <c r="DV142" s="118"/>
      <c r="DW142" s="118" t="s">
        <v>53</v>
      </c>
      <c r="DX142" s="118"/>
      <c r="DY142" s="118"/>
      <c r="DZ142" s="118"/>
      <c r="EA142" s="118"/>
      <c r="EB142" s="118"/>
      <c r="EC142" s="118"/>
      <c r="ED142" s="118" t="s">
        <v>53</v>
      </c>
      <c r="EE142" s="118"/>
      <c r="EF142" s="118"/>
      <c r="EG142" s="118"/>
      <c r="EH142" s="118"/>
      <c r="EI142" s="118"/>
      <c r="EJ142" s="118"/>
      <c r="EK142" s="118" t="s">
        <v>53</v>
      </c>
      <c r="EL142" s="118"/>
      <c r="EM142" s="118"/>
      <c r="EN142" s="118"/>
      <c r="EO142" s="118"/>
      <c r="EP142" s="118"/>
      <c r="EQ142" s="118"/>
      <c r="ER142" s="118" t="s">
        <v>53</v>
      </c>
      <c r="ES142" s="118"/>
      <c r="ET142" s="118"/>
      <c r="EU142" s="118"/>
      <c r="EV142" s="118"/>
      <c r="EW142" s="118"/>
      <c r="EX142" s="118"/>
      <c r="EY142" s="118" t="s">
        <v>53</v>
      </c>
      <c r="EZ142" s="118"/>
      <c r="FA142" s="118"/>
      <c r="FB142" s="118"/>
      <c r="FC142" s="118"/>
      <c r="FD142" s="118"/>
      <c r="FE142" s="118"/>
      <c r="FF142" s="118" t="s">
        <v>53</v>
      </c>
      <c r="FG142" s="118"/>
      <c r="FH142" s="118"/>
      <c r="FI142" s="118"/>
      <c r="FJ142" s="118"/>
      <c r="FK142" s="118"/>
      <c r="FL142" s="118"/>
      <c r="FM142" s="118" t="s">
        <v>53</v>
      </c>
      <c r="FN142" s="118"/>
      <c r="FO142" s="118"/>
      <c r="FP142" s="118"/>
      <c r="FQ142" s="118"/>
      <c r="FR142" s="118"/>
      <c r="FS142" s="118"/>
      <c r="FT142" s="118" t="s">
        <v>53</v>
      </c>
      <c r="FU142" s="118"/>
      <c r="FV142" s="118"/>
      <c r="FW142" s="118"/>
      <c r="FX142" s="118"/>
      <c r="FY142" s="118"/>
      <c r="FZ142" s="118"/>
      <c r="GA142" s="118" t="s">
        <v>53</v>
      </c>
      <c r="GB142" s="118"/>
      <c r="GC142" s="118"/>
      <c r="GD142" s="118"/>
      <c r="GE142" s="118"/>
      <c r="GF142" s="118"/>
      <c r="GG142" s="118"/>
      <c r="GH142" s="118" t="s">
        <v>53</v>
      </c>
      <c r="GI142" s="118"/>
      <c r="GJ142" s="118"/>
      <c r="GK142" s="118"/>
      <c r="GL142" s="118"/>
      <c r="GM142" s="118"/>
      <c r="GN142" s="118"/>
      <c r="GO142" s="118" t="s">
        <v>53</v>
      </c>
      <c r="GP142" s="118"/>
      <c r="GQ142" s="118"/>
      <c r="GR142" s="118"/>
      <c r="GS142" s="118"/>
      <c r="GT142" s="118"/>
      <c r="GU142" s="118"/>
      <c r="GV142" s="118" t="s">
        <v>53</v>
      </c>
      <c r="GW142" s="118"/>
      <c r="GX142" s="118"/>
      <c r="GY142" s="118"/>
      <c r="GZ142" s="118"/>
      <c r="HA142" s="118"/>
      <c r="HB142" s="118"/>
      <c r="HC142" s="118" t="s">
        <v>53</v>
      </c>
      <c r="HD142" s="118"/>
      <c r="HE142" s="118"/>
      <c r="HF142" s="118"/>
      <c r="HG142" s="118"/>
      <c r="HH142" s="118"/>
      <c r="HI142" s="118"/>
      <c r="HJ142" s="118" t="s">
        <v>53</v>
      </c>
      <c r="HK142" s="118"/>
      <c r="HL142" s="118"/>
      <c r="HM142" s="118"/>
      <c r="HN142" s="118"/>
      <c r="HO142" s="118"/>
      <c r="HP142" s="118"/>
      <c r="HQ142" s="118" t="s">
        <v>53</v>
      </c>
      <c r="HR142" s="118"/>
      <c r="HS142" s="118"/>
      <c r="HT142" s="118"/>
      <c r="HU142" s="118"/>
      <c r="HV142" s="118"/>
      <c r="HW142" s="118"/>
      <c r="HX142" s="118" t="s">
        <v>53</v>
      </c>
      <c r="HY142" s="118"/>
      <c r="HZ142" s="118"/>
      <c r="IA142" s="118"/>
      <c r="IB142" s="118"/>
      <c r="IC142" s="118"/>
      <c r="ID142" s="118"/>
      <c r="IE142" s="118" t="s">
        <v>53</v>
      </c>
      <c r="IF142" s="118"/>
      <c r="IG142" s="118"/>
      <c r="IH142" s="118"/>
      <c r="II142" s="118"/>
      <c r="IJ142" s="118"/>
      <c r="IK142" s="118"/>
      <c r="IL142" s="118" t="s">
        <v>53</v>
      </c>
      <c r="IM142" s="118"/>
      <c r="IN142" s="118"/>
      <c r="IO142" s="118"/>
      <c r="IP142" s="118"/>
      <c r="IQ142" s="118"/>
      <c r="IR142" s="118"/>
      <c r="IS142" s="118" t="s">
        <v>53</v>
      </c>
      <c r="IT142" s="118"/>
      <c r="IU142" s="118"/>
      <c r="IV142" s="118"/>
    </row>
    <row r="143" spans="1:256" ht="67.5" customHeight="1">
      <c r="A143" s="140">
        <v>2</v>
      </c>
      <c r="B143" s="141" t="s">
        <v>23</v>
      </c>
      <c r="C143" s="23" t="s">
        <v>120</v>
      </c>
      <c r="D143" s="120" t="s">
        <v>32</v>
      </c>
      <c r="E143" s="117">
        <f>4.35+7.44+1.75+8.5+45.14</f>
        <v>67.18</v>
      </c>
      <c r="F143" s="145"/>
      <c r="G143" s="119"/>
      <c r="H143"/>
      <c r="I143"/>
      <c r="J143"/>
      <c r="K143"/>
      <c r="L143"/>
      <c r="M143"/>
      <c r="N143"/>
      <c r="O143" s="140">
        <v>2</v>
      </c>
      <c r="P143" s="141" t="s">
        <v>23</v>
      </c>
      <c r="Q143" s="23" t="s">
        <v>120</v>
      </c>
      <c r="R143" s="120" t="s">
        <v>32</v>
      </c>
      <c r="S143" s="117">
        <f>4.35+7.44+1.75+8.5+45.14</f>
        <v>67.18</v>
      </c>
      <c r="T143" s="145">
        <v>61.43</v>
      </c>
      <c r="U143" s="119">
        <f>S143*T143</f>
        <v>4126.8674</v>
      </c>
      <c r="V143" s="140">
        <v>2</v>
      </c>
      <c r="W143" s="141" t="s">
        <v>23</v>
      </c>
      <c r="X143" s="23" t="s">
        <v>120</v>
      </c>
      <c r="Y143" s="120" t="s">
        <v>32</v>
      </c>
      <c r="Z143" s="117">
        <f>4.35+7.44+1.75+8.5+45.14</f>
        <v>67.18</v>
      </c>
      <c r="AA143" s="145">
        <v>61.43</v>
      </c>
      <c r="AB143" s="119">
        <f>Z143*AA143</f>
        <v>4126.8674</v>
      </c>
      <c r="AC143" s="140">
        <v>2</v>
      </c>
      <c r="AD143" s="141" t="s">
        <v>23</v>
      </c>
      <c r="AE143" s="23" t="s">
        <v>120</v>
      </c>
      <c r="AF143" s="120" t="s">
        <v>32</v>
      </c>
      <c r="AG143" s="117">
        <f>4.35+7.44+1.75+8.5+45.14</f>
        <v>67.18</v>
      </c>
      <c r="AH143" s="145">
        <v>61.43</v>
      </c>
      <c r="AI143" s="119">
        <f>AG143*AH143</f>
        <v>4126.8674</v>
      </c>
      <c r="AJ143" s="140">
        <v>2</v>
      </c>
      <c r="AK143" s="141" t="s">
        <v>23</v>
      </c>
      <c r="AL143" s="23" t="s">
        <v>120</v>
      </c>
      <c r="AM143" s="120" t="s">
        <v>32</v>
      </c>
      <c r="AN143" s="117">
        <f>4.35+7.44+1.75+8.5+45.14</f>
        <v>67.18</v>
      </c>
      <c r="AO143" s="145">
        <v>61.43</v>
      </c>
      <c r="AP143" s="119">
        <f>AN143*AO143</f>
        <v>4126.8674</v>
      </c>
      <c r="AQ143" s="140">
        <v>2</v>
      </c>
      <c r="AR143" s="141" t="s">
        <v>23</v>
      </c>
      <c r="AS143" s="23" t="s">
        <v>120</v>
      </c>
      <c r="AT143" s="120" t="s">
        <v>32</v>
      </c>
      <c r="AU143" s="117">
        <f>4.35+7.44+1.75+8.5+45.14</f>
        <v>67.18</v>
      </c>
      <c r="AV143" s="145">
        <v>61.43</v>
      </c>
      <c r="AW143" s="119">
        <f>AU143*AV143</f>
        <v>4126.8674</v>
      </c>
      <c r="AX143" s="140">
        <v>2</v>
      </c>
      <c r="AY143" s="141" t="s">
        <v>23</v>
      </c>
      <c r="AZ143" s="23" t="s">
        <v>120</v>
      </c>
      <c r="BA143" s="120" t="s">
        <v>32</v>
      </c>
      <c r="BB143" s="117">
        <f>4.35+7.44+1.75+8.5+45.14</f>
        <v>67.18</v>
      </c>
      <c r="BC143" s="145">
        <v>61.43</v>
      </c>
      <c r="BD143" s="119">
        <f>BB143*BC143</f>
        <v>4126.8674</v>
      </c>
      <c r="BE143" s="140">
        <v>2</v>
      </c>
      <c r="BF143" s="141" t="s">
        <v>23</v>
      </c>
      <c r="BG143" s="23" t="s">
        <v>120</v>
      </c>
      <c r="BH143" s="120" t="s">
        <v>32</v>
      </c>
      <c r="BI143" s="117">
        <f>4.35+7.44+1.75+8.5+45.14</f>
        <v>67.18</v>
      </c>
      <c r="BJ143" s="145">
        <v>61.43</v>
      </c>
      <c r="BK143" s="119">
        <f>BI143*BJ143</f>
        <v>4126.8674</v>
      </c>
      <c r="BL143" s="140">
        <v>2</v>
      </c>
      <c r="BM143" s="141" t="s">
        <v>23</v>
      </c>
      <c r="BN143" s="23" t="s">
        <v>120</v>
      </c>
      <c r="BO143" s="120" t="s">
        <v>32</v>
      </c>
      <c r="BP143" s="117">
        <f>4.35+7.44+1.75+8.5+45.14</f>
        <v>67.18</v>
      </c>
      <c r="BQ143" s="145">
        <v>61.43</v>
      </c>
      <c r="BR143" s="119">
        <f>BP143*BQ143</f>
        <v>4126.8674</v>
      </c>
      <c r="BS143" s="140">
        <v>2</v>
      </c>
      <c r="BT143" s="141" t="s">
        <v>23</v>
      </c>
      <c r="BU143" s="23" t="s">
        <v>120</v>
      </c>
      <c r="BV143" s="120" t="s">
        <v>32</v>
      </c>
      <c r="BW143" s="117">
        <f>4.35+7.44+1.75+8.5+45.14</f>
        <v>67.18</v>
      </c>
      <c r="BX143" s="145">
        <v>61.43</v>
      </c>
      <c r="BY143" s="119">
        <f>BW143*BX143</f>
        <v>4126.8674</v>
      </c>
      <c r="BZ143" s="140">
        <v>2</v>
      </c>
      <c r="CA143" s="141" t="s">
        <v>23</v>
      </c>
      <c r="CB143" s="23" t="s">
        <v>120</v>
      </c>
      <c r="CC143" s="120" t="s">
        <v>32</v>
      </c>
      <c r="CD143" s="117">
        <f>4.35+7.44+1.75+8.5+45.14</f>
        <v>67.18</v>
      </c>
      <c r="CE143" s="145">
        <v>61.43</v>
      </c>
      <c r="CF143" s="119">
        <f>CD143*CE143</f>
        <v>4126.8674</v>
      </c>
      <c r="CG143" s="140">
        <v>2</v>
      </c>
      <c r="CH143" s="141" t="s">
        <v>23</v>
      </c>
      <c r="CI143" s="23" t="s">
        <v>120</v>
      </c>
      <c r="CJ143" s="120" t="s">
        <v>32</v>
      </c>
      <c r="CK143" s="117">
        <f>4.35+7.44+1.75+8.5+45.14</f>
        <v>67.18</v>
      </c>
      <c r="CL143" s="145">
        <v>61.43</v>
      </c>
      <c r="CM143" s="119">
        <f>CK143*CL143</f>
        <v>4126.8674</v>
      </c>
      <c r="CN143" s="140">
        <v>2</v>
      </c>
      <c r="CO143" s="141" t="s">
        <v>23</v>
      </c>
      <c r="CP143" s="23" t="s">
        <v>120</v>
      </c>
      <c r="CQ143" s="120" t="s">
        <v>32</v>
      </c>
      <c r="CR143" s="117">
        <f>4.35+7.44+1.75+8.5+45.14</f>
        <v>67.18</v>
      </c>
      <c r="CS143" s="145">
        <v>61.43</v>
      </c>
      <c r="CT143" s="119">
        <f>CR143*CS143</f>
        <v>4126.8674</v>
      </c>
      <c r="CU143" s="140">
        <v>2</v>
      </c>
      <c r="CV143" s="141" t="s">
        <v>23</v>
      </c>
      <c r="CW143" s="23" t="s">
        <v>120</v>
      </c>
      <c r="CX143" s="120" t="s">
        <v>32</v>
      </c>
      <c r="CY143" s="117">
        <f>4.35+7.44+1.75+8.5+45.14</f>
        <v>67.18</v>
      </c>
      <c r="CZ143" s="145">
        <v>61.43</v>
      </c>
      <c r="DA143" s="119">
        <f>CY143*CZ143</f>
        <v>4126.8674</v>
      </c>
      <c r="DB143" s="140">
        <v>2</v>
      </c>
      <c r="DC143" s="141" t="s">
        <v>23</v>
      </c>
      <c r="DD143" s="23" t="s">
        <v>120</v>
      </c>
      <c r="DE143" s="120" t="s">
        <v>32</v>
      </c>
      <c r="DF143" s="117">
        <f>4.35+7.44+1.75+8.5+45.14</f>
        <v>67.18</v>
      </c>
      <c r="DG143" s="145">
        <v>61.43</v>
      </c>
      <c r="DH143" s="119">
        <f>DF143*DG143</f>
        <v>4126.8674</v>
      </c>
      <c r="DI143" s="140">
        <v>2</v>
      </c>
      <c r="DJ143" s="141" t="s">
        <v>23</v>
      </c>
      <c r="DK143" s="23" t="s">
        <v>120</v>
      </c>
      <c r="DL143" s="120" t="s">
        <v>32</v>
      </c>
      <c r="DM143" s="117">
        <f>4.35+7.44+1.75+8.5+45.14</f>
        <v>67.18</v>
      </c>
      <c r="DN143" s="145">
        <v>61.43</v>
      </c>
      <c r="DO143" s="119">
        <f>DM143*DN143</f>
        <v>4126.8674</v>
      </c>
      <c r="DP143" s="140">
        <v>2</v>
      </c>
      <c r="DQ143" s="141" t="s">
        <v>23</v>
      </c>
      <c r="DR143" s="23" t="s">
        <v>120</v>
      </c>
      <c r="DS143" s="120" t="s">
        <v>32</v>
      </c>
      <c r="DT143" s="117">
        <f>4.35+7.44+1.75+8.5+45.14</f>
        <v>67.18</v>
      </c>
      <c r="DU143" s="145">
        <v>61.43</v>
      </c>
      <c r="DV143" s="119">
        <f>DT143*DU143</f>
        <v>4126.8674</v>
      </c>
      <c r="DW143" s="140">
        <v>2</v>
      </c>
      <c r="DX143" s="141" t="s">
        <v>23</v>
      </c>
      <c r="DY143" s="23" t="s">
        <v>120</v>
      </c>
      <c r="DZ143" s="120" t="s">
        <v>32</v>
      </c>
      <c r="EA143" s="117">
        <f>4.35+7.44+1.75+8.5+45.14</f>
        <v>67.18</v>
      </c>
      <c r="EB143" s="145">
        <v>61.43</v>
      </c>
      <c r="EC143" s="119">
        <f>EA143*EB143</f>
        <v>4126.8674</v>
      </c>
      <c r="ED143" s="140">
        <v>2</v>
      </c>
      <c r="EE143" s="141" t="s">
        <v>23</v>
      </c>
      <c r="EF143" s="23" t="s">
        <v>120</v>
      </c>
      <c r="EG143" s="120" t="s">
        <v>32</v>
      </c>
      <c r="EH143" s="117">
        <f>4.35+7.44+1.75+8.5+45.14</f>
        <v>67.18</v>
      </c>
      <c r="EI143" s="145">
        <v>61.43</v>
      </c>
      <c r="EJ143" s="119">
        <f>EH143*EI143</f>
        <v>4126.8674</v>
      </c>
      <c r="EK143" s="140">
        <v>2</v>
      </c>
      <c r="EL143" s="141" t="s">
        <v>23</v>
      </c>
      <c r="EM143" s="23" t="s">
        <v>120</v>
      </c>
      <c r="EN143" s="120" t="s">
        <v>32</v>
      </c>
      <c r="EO143" s="117">
        <f>4.35+7.44+1.75+8.5+45.14</f>
        <v>67.18</v>
      </c>
      <c r="EP143" s="145">
        <v>61.43</v>
      </c>
      <c r="EQ143" s="119">
        <f>EO143*EP143</f>
        <v>4126.8674</v>
      </c>
      <c r="ER143" s="140">
        <v>2</v>
      </c>
      <c r="ES143" s="141" t="s">
        <v>23</v>
      </c>
      <c r="ET143" s="23" t="s">
        <v>120</v>
      </c>
      <c r="EU143" s="120" t="s">
        <v>32</v>
      </c>
      <c r="EV143" s="117">
        <f>4.35+7.44+1.75+8.5+45.14</f>
        <v>67.18</v>
      </c>
      <c r="EW143" s="145">
        <v>61.43</v>
      </c>
      <c r="EX143" s="119">
        <f>EV143*EW143</f>
        <v>4126.8674</v>
      </c>
      <c r="EY143" s="140">
        <v>2</v>
      </c>
      <c r="EZ143" s="141" t="s">
        <v>23</v>
      </c>
      <c r="FA143" s="23" t="s">
        <v>120</v>
      </c>
      <c r="FB143" s="120" t="s">
        <v>32</v>
      </c>
      <c r="FC143" s="117">
        <f>4.35+7.44+1.75+8.5+45.14</f>
        <v>67.18</v>
      </c>
      <c r="FD143" s="145">
        <v>61.43</v>
      </c>
      <c r="FE143" s="119">
        <f>FC143*FD143</f>
        <v>4126.8674</v>
      </c>
      <c r="FF143" s="140">
        <v>2</v>
      </c>
      <c r="FG143" s="141" t="s">
        <v>23</v>
      </c>
      <c r="FH143" s="23" t="s">
        <v>120</v>
      </c>
      <c r="FI143" s="120" t="s">
        <v>32</v>
      </c>
      <c r="FJ143" s="117">
        <f>4.35+7.44+1.75+8.5+45.14</f>
        <v>67.18</v>
      </c>
      <c r="FK143" s="145">
        <v>61.43</v>
      </c>
      <c r="FL143" s="119">
        <f>FJ143*FK143</f>
        <v>4126.8674</v>
      </c>
      <c r="FM143" s="140">
        <v>2</v>
      </c>
      <c r="FN143" s="141" t="s">
        <v>23</v>
      </c>
      <c r="FO143" s="23" t="s">
        <v>120</v>
      </c>
      <c r="FP143" s="120" t="s">
        <v>32</v>
      </c>
      <c r="FQ143" s="117">
        <f>4.35+7.44+1.75+8.5+45.14</f>
        <v>67.18</v>
      </c>
      <c r="FR143" s="145">
        <v>61.43</v>
      </c>
      <c r="FS143" s="119">
        <f>FQ143*FR143</f>
        <v>4126.8674</v>
      </c>
      <c r="FT143" s="140">
        <v>2</v>
      </c>
      <c r="FU143" s="141" t="s">
        <v>23</v>
      </c>
      <c r="FV143" s="23" t="s">
        <v>120</v>
      </c>
      <c r="FW143" s="120" t="s">
        <v>32</v>
      </c>
      <c r="FX143" s="117">
        <f>4.35+7.44+1.75+8.5+45.14</f>
        <v>67.18</v>
      </c>
      <c r="FY143" s="145">
        <v>61.43</v>
      </c>
      <c r="FZ143" s="119">
        <f>FX143*FY143</f>
        <v>4126.8674</v>
      </c>
      <c r="GA143" s="140">
        <v>2</v>
      </c>
      <c r="GB143" s="141" t="s">
        <v>23</v>
      </c>
      <c r="GC143" s="23" t="s">
        <v>120</v>
      </c>
      <c r="GD143" s="120" t="s">
        <v>32</v>
      </c>
      <c r="GE143" s="117">
        <f>4.35+7.44+1.75+8.5+45.14</f>
        <v>67.18</v>
      </c>
      <c r="GF143" s="145">
        <v>61.43</v>
      </c>
      <c r="GG143" s="119">
        <f>GE143*GF143</f>
        <v>4126.8674</v>
      </c>
      <c r="GH143" s="140">
        <v>2</v>
      </c>
      <c r="GI143" s="141" t="s">
        <v>23</v>
      </c>
      <c r="GJ143" s="23" t="s">
        <v>120</v>
      </c>
      <c r="GK143" s="120" t="s">
        <v>32</v>
      </c>
      <c r="GL143" s="117">
        <f>4.35+7.44+1.75+8.5+45.14</f>
        <v>67.18</v>
      </c>
      <c r="GM143" s="145">
        <v>61.43</v>
      </c>
      <c r="GN143" s="119">
        <f>GL143*GM143</f>
        <v>4126.8674</v>
      </c>
      <c r="GO143" s="140">
        <v>2</v>
      </c>
      <c r="GP143" s="141" t="s">
        <v>23</v>
      </c>
      <c r="GQ143" s="23" t="s">
        <v>120</v>
      </c>
      <c r="GR143" s="120" t="s">
        <v>32</v>
      </c>
      <c r="GS143" s="117">
        <f>4.35+7.44+1.75+8.5+45.14</f>
        <v>67.18</v>
      </c>
      <c r="GT143" s="145">
        <v>61.43</v>
      </c>
      <c r="GU143" s="119">
        <f>GS143*GT143</f>
        <v>4126.8674</v>
      </c>
      <c r="GV143" s="140">
        <v>2</v>
      </c>
      <c r="GW143" s="141" t="s">
        <v>23</v>
      </c>
      <c r="GX143" s="23" t="s">
        <v>120</v>
      </c>
      <c r="GY143" s="120" t="s">
        <v>32</v>
      </c>
      <c r="GZ143" s="117">
        <f>4.35+7.44+1.75+8.5+45.14</f>
        <v>67.18</v>
      </c>
      <c r="HA143" s="145">
        <v>61.43</v>
      </c>
      <c r="HB143" s="119">
        <f>GZ143*HA143</f>
        <v>4126.8674</v>
      </c>
      <c r="HC143" s="140">
        <v>2</v>
      </c>
      <c r="HD143" s="141" t="s">
        <v>23</v>
      </c>
      <c r="HE143" s="23" t="s">
        <v>120</v>
      </c>
      <c r="HF143" s="120" t="s">
        <v>32</v>
      </c>
      <c r="HG143" s="117">
        <f>4.35+7.44+1.75+8.5+45.14</f>
        <v>67.18</v>
      </c>
      <c r="HH143" s="145">
        <v>61.43</v>
      </c>
      <c r="HI143" s="119">
        <f>HG143*HH143</f>
        <v>4126.8674</v>
      </c>
      <c r="HJ143" s="140">
        <v>2</v>
      </c>
      <c r="HK143" s="141" t="s">
        <v>23</v>
      </c>
      <c r="HL143" s="23" t="s">
        <v>120</v>
      </c>
      <c r="HM143" s="120" t="s">
        <v>32</v>
      </c>
      <c r="HN143" s="117">
        <f>4.35+7.44+1.75+8.5+45.14</f>
        <v>67.18</v>
      </c>
      <c r="HO143" s="145">
        <v>61.43</v>
      </c>
      <c r="HP143" s="119">
        <f>HN143*HO143</f>
        <v>4126.8674</v>
      </c>
      <c r="HQ143" s="140">
        <v>2</v>
      </c>
      <c r="HR143" s="141" t="s">
        <v>23</v>
      </c>
      <c r="HS143" s="23" t="s">
        <v>120</v>
      </c>
      <c r="HT143" s="120" t="s">
        <v>32</v>
      </c>
      <c r="HU143" s="117">
        <f>4.35+7.44+1.75+8.5+45.14</f>
        <v>67.18</v>
      </c>
      <c r="HV143" s="145">
        <v>61.43</v>
      </c>
      <c r="HW143" s="119">
        <f>HU143*HV143</f>
        <v>4126.8674</v>
      </c>
      <c r="HX143" s="140">
        <v>2</v>
      </c>
      <c r="HY143" s="141" t="s">
        <v>23</v>
      </c>
      <c r="HZ143" s="23" t="s">
        <v>120</v>
      </c>
      <c r="IA143" s="120" t="s">
        <v>32</v>
      </c>
      <c r="IB143" s="117">
        <f>4.35+7.44+1.75+8.5+45.14</f>
        <v>67.18</v>
      </c>
      <c r="IC143" s="145">
        <v>61.43</v>
      </c>
      <c r="ID143" s="119">
        <f>IB143*IC143</f>
        <v>4126.8674</v>
      </c>
      <c r="IE143" s="140">
        <v>2</v>
      </c>
      <c r="IF143" s="141" t="s">
        <v>23</v>
      </c>
      <c r="IG143" s="23" t="s">
        <v>120</v>
      </c>
      <c r="IH143" s="120" t="s">
        <v>32</v>
      </c>
      <c r="II143" s="117">
        <f>4.35+7.44+1.75+8.5+45.14</f>
        <v>67.18</v>
      </c>
      <c r="IJ143" s="145">
        <v>61.43</v>
      </c>
      <c r="IK143" s="119">
        <f>II143*IJ143</f>
        <v>4126.8674</v>
      </c>
      <c r="IL143" s="140">
        <v>2</v>
      </c>
      <c r="IM143" s="141" t="s">
        <v>23</v>
      </c>
      <c r="IN143" s="23" t="s">
        <v>120</v>
      </c>
      <c r="IO143" s="120" t="s">
        <v>32</v>
      </c>
      <c r="IP143" s="117">
        <f>4.35+7.44+1.75+8.5+45.14</f>
        <v>67.18</v>
      </c>
      <c r="IQ143" s="145">
        <v>61.43</v>
      </c>
      <c r="IR143" s="119">
        <f>IP143*IQ143</f>
        <v>4126.8674</v>
      </c>
      <c r="IS143" s="140">
        <v>2</v>
      </c>
      <c r="IT143" s="141" t="s">
        <v>23</v>
      </c>
      <c r="IU143" s="23" t="s">
        <v>120</v>
      </c>
      <c r="IV143" s="120" t="s">
        <v>32</v>
      </c>
    </row>
    <row r="144" spans="1:256" s="73" customFormat="1" ht="40.5" customHeight="1">
      <c r="A144" s="140"/>
      <c r="B144" s="141"/>
      <c r="C144" s="38" t="s">
        <v>121</v>
      </c>
      <c r="D144" s="120"/>
      <c r="E144" s="117"/>
      <c r="F144" s="145"/>
      <c r="G144" s="119"/>
      <c r="H144"/>
      <c r="I144"/>
      <c r="J144"/>
      <c r="K144"/>
      <c r="L144"/>
      <c r="M144"/>
      <c r="N144"/>
      <c r="O144" s="140"/>
      <c r="P144" s="141"/>
      <c r="Q144" s="38" t="s">
        <v>121</v>
      </c>
      <c r="R144" s="120"/>
      <c r="S144" s="117"/>
      <c r="T144" s="145"/>
      <c r="U144" s="119"/>
      <c r="V144" s="140"/>
      <c r="W144" s="141"/>
      <c r="X144" s="38" t="s">
        <v>121</v>
      </c>
      <c r="Y144" s="120"/>
      <c r="Z144" s="117"/>
      <c r="AA144" s="145"/>
      <c r="AB144" s="119"/>
      <c r="AC144" s="140"/>
      <c r="AD144" s="141"/>
      <c r="AE144" s="38" t="s">
        <v>121</v>
      </c>
      <c r="AF144" s="120"/>
      <c r="AG144" s="117"/>
      <c r="AH144" s="145"/>
      <c r="AI144" s="119"/>
      <c r="AJ144" s="140"/>
      <c r="AK144" s="141"/>
      <c r="AL144" s="38" t="s">
        <v>121</v>
      </c>
      <c r="AM144" s="120"/>
      <c r="AN144" s="117"/>
      <c r="AO144" s="145"/>
      <c r="AP144" s="119"/>
      <c r="AQ144" s="140"/>
      <c r="AR144" s="141"/>
      <c r="AS144" s="38" t="s">
        <v>121</v>
      </c>
      <c r="AT144" s="120"/>
      <c r="AU144" s="117"/>
      <c r="AV144" s="145"/>
      <c r="AW144" s="119"/>
      <c r="AX144" s="140"/>
      <c r="AY144" s="141"/>
      <c r="AZ144" s="38" t="s">
        <v>121</v>
      </c>
      <c r="BA144" s="120"/>
      <c r="BB144" s="117"/>
      <c r="BC144" s="145"/>
      <c r="BD144" s="119"/>
      <c r="BE144" s="140"/>
      <c r="BF144" s="141"/>
      <c r="BG144" s="38" t="s">
        <v>121</v>
      </c>
      <c r="BH144" s="120"/>
      <c r="BI144" s="117"/>
      <c r="BJ144" s="145"/>
      <c r="BK144" s="119"/>
      <c r="BL144" s="140"/>
      <c r="BM144" s="141"/>
      <c r="BN144" s="38" t="s">
        <v>121</v>
      </c>
      <c r="BO144" s="120"/>
      <c r="BP144" s="117"/>
      <c r="BQ144" s="145"/>
      <c r="BR144" s="119"/>
      <c r="BS144" s="140"/>
      <c r="BT144" s="141"/>
      <c r="BU144" s="38" t="s">
        <v>121</v>
      </c>
      <c r="BV144" s="120"/>
      <c r="BW144" s="117"/>
      <c r="BX144" s="145"/>
      <c r="BY144" s="119"/>
      <c r="BZ144" s="140"/>
      <c r="CA144" s="141"/>
      <c r="CB144" s="38" t="s">
        <v>121</v>
      </c>
      <c r="CC144" s="120"/>
      <c r="CD144" s="117"/>
      <c r="CE144" s="145"/>
      <c r="CF144" s="119"/>
      <c r="CG144" s="140"/>
      <c r="CH144" s="141"/>
      <c r="CI144" s="38" t="s">
        <v>121</v>
      </c>
      <c r="CJ144" s="120"/>
      <c r="CK144" s="117"/>
      <c r="CL144" s="145"/>
      <c r="CM144" s="119"/>
      <c r="CN144" s="140"/>
      <c r="CO144" s="141"/>
      <c r="CP144" s="38" t="s">
        <v>121</v>
      </c>
      <c r="CQ144" s="120"/>
      <c r="CR144" s="117"/>
      <c r="CS144" s="145"/>
      <c r="CT144" s="119"/>
      <c r="CU144" s="140"/>
      <c r="CV144" s="141"/>
      <c r="CW144" s="38" t="s">
        <v>121</v>
      </c>
      <c r="CX144" s="120"/>
      <c r="CY144" s="117"/>
      <c r="CZ144" s="145"/>
      <c r="DA144" s="119"/>
      <c r="DB144" s="140"/>
      <c r="DC144" s="141"/>
      <c r="DD144" s="38" t="s">
        <v>121</v>
      </c>
      <c r="DE144" s="120"/>
      <c r="DF144" s="117"/>
      <c r="DG144" s="145"/>
      <c r="DH144" s="119"/>
      <c r="DI144" s="140"/>
      <c r="DJ144" s="141"/>
      <c r="DK144" s="38" t="s">
        <v>121</v>
      </c>
      <c r="DL144" s="120"/>
      <c r="DM144" s="117"/>
      <c r="DN144" s="145"/>
      <c r="DO144" s="119"/>
      <c r="DP144" s="140"/>
      <c r="DQ144" s="141"/>
      <c r="DR144" s="38" t="s">
        <v>121</v>
      </c>
      <c r="DS144" s="120"/>
      <c r="DT144" s="117"/>
      <c r="DU144" s="145"/>
      <c r="DV144" s="119"/>
      <c r="DW144" s="140"/>
      <c r="DX144" s="141"/>
      <c r="DY144" s="38" t="s">
        <v>121</v>
      </c>
      <c r="DZ144" s="120"/>
      <c r="EA144" s="117"/>
      <c r="EB144" s="145"/>
      <c r="EC144" s="119"/>
      <c r="ED144" s="140"/>
      <c r="EE144" s="141"/>
      <c r="EF144" s="38" t="s">
        <v>121</v>
      </c>
      <c r="EG144" s="120"/>
      <c r="EH144" s="117"/>
      <c r="EI144" s="145"/>
      <c r="EJ144" s="119"/>
      <c r="EK144" s="140"/>
      <c r="EL144" s="141"/>
      <c r="EM144" s="38" t="s">
        <v>121</v>
      </c>
      <c r="EN144" s="120"/>
      <c r="EO144" s="117"/>
      <c r="EP144" s="145"/>
      <c r="EQ144" s="119"/>
      <c r="ER144" s="140"/>
      <c r="ES144" s="141"/>
      <c r="ET144" s="38" t="s">
        <v>121</v>
      </c>
      <c r="EU144" s="120"/>
      <c r="EV144" s="117"/>
      <c r="EW144" s="145"/>
      <c r="EX144" s="119"/>
      <c r="EY144" s="140"/>
      <c r="EZ144" s="141"/>
      <c r="FA144" s="38" t="s">
        <v>121</v>
      </c>
      <c r="FB144" s="120"/>
      <c r="FC144" s="117"/>
      <c r="FD144" s="145"/>
      <c r="FE144" s="119"/>
      <c r="FF144" s="140"/>
      <c r="FG144" s="141"/>
      <c r="FH144" s="38" t="s">
        <v>121</v>
      </c>
      <c r="FI144" s="120"/>
      <c r="FJ144" s="117"/>
      <c r="FK144" s="145"/>
      <c r="FL144" s="119"/>
      <c r="FM144" s="140"/>
      <c r="FN144" s="141"/>
      <c r="FO144" s="38" t="s">
        <v>121</v>
      </c>
      <c r="FP144" s="120"/>
      <c r="FQ144" s="117"/>
      <c r="FR144" s="145"/>
      <c r="FS144" s="119"/>
      <c r="FT144" s="140"/>
      <c r="FU144" s="141"/>
      <c r="FV144" s="38" t="s">
        <v>121</v>
      </c>
      <c r="FW144" s="120"/>
      <c r="FX144" s="117"/>
      <c r="FY144" s="145"/>
      <c r="FZ144" s="119"/>
      <c r="GA144" s="140"/>
      <c r="GB144" s="141"/>
      <c r="GC144" s="38" t="s">
        <v>121</v>
      </c>
      <c r="GD144" s="120"/>
      <c r="GE144" s="117"/>
      <c r="GF144" s="145"/>
      <c r="GG144" s="119"/>
      <c r="GH144" s="140"/>
      <c r="GI144" s="141"/>
      <c r="GJ144" s="38" t="s">
        <v>121</v>
      </c>
      <c r="GK144" s="120"/>
      <c r="GL144" s="117"/>
      <c r="GM144" s="145"/>
      <c r="GN144" s="119"/>
      <c r="GO144" s="140"/>
      <c r="GP144" s="141"/>
      <c r="GQ144" s="38" t="s">
        <v>121</v>
      </c>
      <c r="GR144" s="120"/>
      <c r="GS144" s="117"/>
      <c r="GT144" s="145"/>
      <c r="GU144" s="119"/>
      <c r="GV144" s="140"/>
      <c r="GW144" s="141"/>
      <c r="GX144" s="38" t="s">
        <v>121</v>
      </c>
      <c r="GY144" s="120"/>
      <c r="GZ144" s="117"/>
      <c r="HA144" s="145"/>
      <c r="HB144" s="119"/>
      <c r="HC144" s="140"/>
      <c r="HD144" s="141"/>
      <c r="HE144" s="38" t="s">
        <v>121</v>
      </c>
      <c r="HF144" s="120"/>
      <c r="HG144" s="117"/>
      <c r="HH144" s="145"/>
      <c r="HI144" s="119"/>
      <c r="HJ144" s="140"/>
      <c r="HK144" s="141"/>
      <c r="HL144" s="38" t="s">
        <v>121</v>
      </c>
      <c r="HM144" s="120"/>
      <c r="HN144" s="117"/>
      <c r="HO144" s="145"/>
      <c r="HP144" s="119"/>
      <c r="HQ144" s="140"/>
      <c r="HR144" s="141"/>
      <c r="HS144" s="38" t="s">
        <v>121</v>
      </c>
      <c r="HT144" s="120"/>
      <c r="HU144" s="117"/>
      <c r="HV144" s="145"/>
      <c r="HW144" s="119"/>
      <c r="HX144" s="140"/>
      <c r="HY144" s="141"/>
      <c r="HZ144" s="38" t="s">
        <v>121</v>
      </c>
      <c r="IA144" s="120"/>
      <c r="IB144" s="117"/>
      <c r="IC144" s="145"/>
      <c r="ID144" s="119"/>
      <c r="IE144" s="140"/>
      <c r="IF144" s="141"/>
      <c r="IG144" s="38" t="s">
        <v>121</v>
      </c>
      <c r="IH144" s="120"/>
      <c r="II144" s="117"/>
      <c r="IJ144" s="145"/>
      <c r="IK144" s="119"/>
      <c r="IL144" s="140"/>
      <c r="IM144" s="141"/>
      <c r="IN144" s="38" t="s">
        <v>121</v>
      </c>
      <c r="IO144" s="120"/>
      <c r="IP144" s="117"/>
      <c r="IQ144" s="145"/>
      <c r="IR144" s="119"/>
      <c r="IS144" s="140"/>
      <c r="IT144" s="141"/>
      <c r="IU144" s="38" t="s">
        <v>121</v>
      </c>
      <c r="IV144" s="120"/>
    </row>
    <row r="145" spans="1:256" ht="33.75" customHeight="1">
      <c r="A145" s="140">
        <v>3</v>
      </c>
      <c r="B145" s="141" t="s">
        <v>23</v>
      </c>
      <c r="C145" s="23" t="s">
        <v>122</v>
      </c>
      <c r="D145" s="120" t="s">
        <v>102</v>
      </c>
      <c r="E145" s="117">
        <f>7+18+5.6+61.19</f>
        <v>91.78999999999999</v>
      </c>
      <c r="F145" s="145"/>
      <c r="G145" s="119"/>
      <c r="H145"/>
      <c r="I145"/>
      <c r="J145"/>
      <c r="K145"/>
      <c r="L145"/>
      <c r="M145"/>
      <c r="N145"/>
      <c r="O145" s="140">
        <v>3</v>
      </c>
      <c r="P145" s="141" t="s">
        <v>23</v>
      </c>
      <c r="Q145" s="23" t="s">
        <v>122</v>
      </c>
      <c r="R145" s="120" t="s">
        <v>102</v>
      </c>
      <c r="S145" s="117">
        <f>7+18+5.6+61.19</f>
        <v>91.78999999999999</v>
      </c>
      <c r="T145" s="145">
        <v>71.35</v>
      </c>
      <c r="U145" s="119">
        <f>S145*T145</f>
        <v>6549.216499999999</v>
      </c>
      <c r="V145" s="140">
        <v>3</v>
      </c>
      <c r="W145" s="141" t="s">
        <v>23</v>
      </c>
      <c r="X145" s="23" t="s">
        <v>122</v>
      </c>
      <c r="Y145" s="120" t="s">
        <v>102</v>
      </c>
      <c r="Z145" s="117">
        <f>7+18+5.6+61.19</f>
        <v>91.78999999999999</v>
      </c>
      <c r="AA145" s="145">
        <v>71.35</v>
      </c>
      <c r="AB145" s="119">
        <f>Z145*AA145</f>
        <v>6549.216499999999</v>
      </c>
      <c r="AC145" s="140">
        <v>3</v>
      </c>
      <c r="AD145" s="141" t="s">
        <v>23</v>
      </c>
      <c r="AE145" s="23" t="s">
        <v>122</v>
      </c>
      <c r="AF145" s="120" t="s">
        <v>102</v>
      </c>
      <c r="AG145" s="117">
        <f>7+18+5.6+61.19</f>
        <v>91.78999999999999</v>
      </c>
      <c r="AH145" s="145">
        <v>71.35</v>
      </c>
      <c r="AI145" s="119">
        <f>AG145*AH145</f>
        <v>6549.216499999999</v>
      </c>
      <c r="AJ145" s="140">
        <v>3</v>
      </c>
      <c r="AK145" s="141" t="s">
        <v>23</v>
      </c>
      <c r="AL145" s="23" t="s">
        <v>122</v>
      </c>
      <c r="AM145" s="120" t="s">
        <v>102</v>
      </c>
      <c r="AN145" s="117">
        <f>7+18+5.6+61.19</f>
        <v>91.78999999999999</v>
      </c>
      <c r="AO145" s="145">
        <v>71.35</v>
      </c>
      <c r="AP145" s="119">
        <f>AN145*AO145</f>
        <v>6549.216499999999</v>
      </c>
      <c r="AQ145" s="140">
        <v>3</v>
      </c>
      <c r="AR145" s="141" t="s">
        <v>23</v>
      </c>
      <c r="AS145" s="23" t="s">
        <v>122</v>
      </c>
      <c r="AT145" s="120" t="s">
        <v>102</v>
      </c>
      <c r="AU145" s="117">
        <f>7+18+5.6+61.19</f>
        <v>91.78999999999999</v>
      </c>
      <c r="AV145" s="145">
        <v>71.35</v>
      </c>
      <c r="AW145" s="119">
        <f>AU145*AV145</f>
        <v>6549.216499999999</v>
      </c>
      <c r="AX145" s="140">
        <v>3</v>
      </c>
      <c r="AY145" s="141" t="s">
        <v>23</v>
      </c>
      <c r="AZ145" s="23" t="s">
        <v>122</v>
      </c>
      <c r="BA145" s="120" t="s">
        <v>102</v>
      </c>
      <c r="BB145" s="117">
        <f>7+18+5.6+61.19</f>
        <v>91.78999999999999</v>
      </c>
      <c r="BC145" s="145">
        <v>71.35</v>
      </c>
      <c r="BD145" s="119">
        <f>BB145*BC145</f>
        <v>6549.216499999999</v>
      </c>
      <c r="BE145" s="140">
        <v>3</v>
      </c>
      <c r="BF145" s="141" t="s">
        <v>23</v>
      </c>
      <c r="BG145" s="23" t="s">
        <v>122</v>
      </c>
      <c r="BH145" s="120" t="s">
        <v>102</v>
      </c>
      <c r="BI145" s="117">
        <f>7+18+5.6+61.19</f>
        <v>91.78999999999999</v>
      </c>
      <c r="BJ145" s="145">
        <v>71.35</v>
      </c>
      <c r="BK145" s="119">
        <f>BI145*BJ145</f>
        <v>6549.216499999999</v>
      </c>
      <c r="BL145" s="140">
        <v>3</v>
      </c>
      <c r="BM145" s="141" t="s">
        <v>23</v>
      </c>
      <c r="BN145" s="23" t="s">
        <v>122</v>
      </c>
      <c r="BO145" s="120" t="s">
        <v>102</v>
      </c>
      <c r="BP145" s="117">
        <f>7+18+5.6+61.19</f>
        <v>91.78999999999999</v>
      </c>
      <c r="BQ145" s="145">
        <v>71.35</v>
      </c>
      <c r="BR145" s="119">
        <f>BP145*BQ145</f>
        <v>6549.216499999999</v>
      </c>
      <c r="BS145" s="140">
        <v>3</v>
      </c>
      <c r="BT145" s="141" t="s">
        <v>23</v>
      </c>
      <c r="BU145" s="23" t="s">
        <v>122</v>
      </c>
      <c r="BV145" s="120" t="s">
        <v>102</v>
      </c>
      <c r="BW145" s="117">
        <f>7+18+5.6+61.19</f>
        <v>91.78999999999999</v>
      </c>
      <c r="BX145" s="145">
        <v>71.35</v>
      </c>
      <c r="BY145" s="119">
        <f>BW145*BX145</f>
        <v>6549.216499999999</v>
      </c>
      <c r="BZ145" s="140">
        <v>3</v>
      </c>
      <c r="CA145" s="141" t="s">
        <v>23</v>
      </c>
      <c r="CB145" s="23" t="s">
        <v>122</v>
      </c>
      <c r="CC145" s="120" t="s">
        <v>102</v>
      </c>
      <c r="CD145" s="117">
        <f>7+18+5.6+61.19</f>
        <v>91.78999999999999</v>
      </c>
      <c r="CE145" s="145">
        <v>71.35</v>
      </c>
      <c r="CF145" s="119">
        <f>CD145*CE145</f>
        <v>6549.216499999999</v>
      </c>
      <c r="CG145" s="140">
        <v>3</v>
      </c>
      <c r="CH145" s="141" t="s">
        <v>23</v>
      </c>
      <c r="CI145" s="23" t="s">
        <v>122</v>
      </c>
      <c r="CJ145" s="120" t="s">
        <v>102</v>
      </c>
      <c r="CK145" s="117">
        <f>7+18+5.6+61.19</f>
        <v>91.78999999999999</v>
      </c>
      <c r="CL145" s="145">
        <v>71.35</v>
      </c>
      <c r="CM145" s="119">
        <f>CK145*CL145</f>
        <v>6549.216499999999</v>
      </c>
      <c r="CN145" s="140">
        <v>3</v>
      </c>
      <c r="CO145" s="141" t="s">
        <v>23</v>
      </c>
      <c r="CP145" s="23" t="s">
        <v>122</v>
      </c>
      <c r="CQ145" s="120" t="s">
        <v>102</v>
      </c>
      <c r="CR145" s="117">
        <f>7+18+5.6+61.19</f>
        <v>91.78999999999999</v>
      </c>
      <c r="CS145" s="145">
        <v>71.35</v>
      </c>
      <c r="CT145" s="119">
        <f>CR145*CS145</f>
        <v>6549.216499999999</v>
      </c>
      <c r="CU145" s="140">
        <v>3</v>
      </c>
      <c r="CV145" s="141" t="s">
        <v>23</v>
      </c>
      <c r="CW145" s="23" t="s">
        <v>122</v>
      </c>
      <c r="CX145" s="120" t="s">
        <v>102</v>
      </c>
      <c r="CY145" s="117">
        <f>7+18+5.6+61.19</f>
        <v>91.78999999999999</v>
      </c>
      <c r="CZ145" s="145">
        <v>71.35</v>
      </c>
      <c r="DA145" s="119">
        <f>CY145*CZ145</f>
        <v>6549.216499999999</v>
      </c>
      <c r="DB145" s="140">
        <v>3</v>
      </c>
      <c r="DC145" s="141" t="s">
        <v>23</v>
      </c>
      <c r="DD145" s="23" t="s">
        <v>122</v>
      </c>
      <c r="DE145" s="120" t="s">
        <v>102</v>
      </c>
      <c r="DF145" s="117">
        <f>7+18+5.6+61.19</f>
        <v>91.78999999999999</v>
      </c>
      <c r="DG145" s="145">
        <v>71.35</v>
      </c>
      <c r="DH145" s="119">
        <f>DF145*DG145</f>
        <v>6549.216499999999</v>
      </c>
      <c r="DI145" s="140">
        <v>3</v>
      </c>
      <c r="DJ145" s="141" t="s">
        <v>23</v>
      </c>
      <c r="DK145" s="23" t="s">
        <v>122</v>
      </c>
      <c r="DL145" s="120" t="s">
        <v>102</v>
      </c>
      <c r="DM145" s="117">
        <f>7+18+5.6+61.19</f>
        <v>91.78999999999999</v>
      </c>
      <c r="DN145" s="145">
        <v>71.35</v>
      </c>
      <c r="DO145" s="119">
        <f>DM145*DN145</f>
        <v>6549.216499999999</v>
      </c>
      <c r="DP145" s="140">
        <v>3</v>
      </c>
      <c r="DQ145" s="141" t="s">
        <v>23</v>
      </c>
      <c r="DR145" s="23" t="s">
        <v>122</v>
      </c>
      <c r="DS145" s="120" t="s">
        <v>102</v>
      </c>
      <c r="DT145" s="117">
        <f>7+18+5.6+61.19</f>
        <v>91.78999999999999</v>
      </c>
      <c r="DU145" s="145">
        <v>71.35</v>
      </c>
      <c r="DV145" s="119">
        <f>DT145*DU145</f>
        <v>6549.216499999999</v>
      </c>
      <c r="DW145" s="140">
        <v>3</v>
      </c>
      <c r="DX145" s="141" t="s">
        <v>23</v>
      </c>
      <c r="DY145" s="23" t="s">
        <v>122</v>
      </c>
      <c r="DZ145" s="120" t="s">
        <v>102</v>
      </c>
      <c r="EA145" s="117">
        <f>7+18+5.6+61.19</f>
        <v>91.78999999999999</v>
      </c>
      <c r="EB145" s="145">
        <v>71.35</v>
      </c>
      <c r="EC145" s="119">
        <f>EA145*EB145</f>
        <v>6549.216499999999</v>
      </c>
      <c r="ED145" s="140">
        <v>3</v>
      </c>
      <c r="EE145" s="141" t="s">
        <v>23</v>
      </c>
      <c r="EF145" s="23" t="s">
        <v>122</v>
      </c>
      <c r="EG145" s="120" t="s">
        <v>102</v>
      </c>
      <c r="EH145" s="117">
        <f>7+18+5.6+61.19</f>
        <v>91.78999999999999</v>
      </c>
      <c r="EI145" s="145">
        <v>71.35</v>
      </c>
      <c r="EJ145" s="119">
        <f>EH145*EI145</f>
        <v>6549.216499999999</v>
      </c>
      <c r="EK145" s="140">
        <v>3</v>
      </c>
      <c r="EL145" s="141" t="s">
        <v>23</v>
      </c>
      <c r="EM145" s="23" t="s">
        <v>122</v>
      </c>
      <c r="EN145" s="120" t="s">
        <v>102</v>
      </c>
      <c r="EO145" s="117">
        <f>7+18+5.6+61.19</f>
        <v>91.78999999999999</v>
      </c>
      <c r="EP145" s="145">
        <v>71.35</v>
      </c>
      <c r="EQ145" s="119">
        <f>EO145*EP145</f>
        <v>6549.216499999999</v>
      </c>
      <c r="ER145" s="140">
        <v>3</v>
      </c>
      <c r="ES145" s="141" t="s">
        <v>23</v>
      </c>
      <c r="ET145" s="23" t="s">
        <v>122</v>
      </c>
      <c r="EU145" s="120" t="s">
        <v>102</v>
      </c>
      <c r="EV145" s="117">
        <f>7+18+5.6+61.19</f>
        <v>91.78999999999999</v>
      </c>
      <c r="EW145" s="145">
        <v>71.35</v>
      </c>
      <c r="EX145" s="119">
        <f>EV145*EW145</f>
        <v>6549.216499999999</v>
      </c>
      <c r="EY145" s="140">
        <v>3</v>
      </c>
      <c r="EZ145" s="141" t="s">
        <v>23</v>
      </c>
      <c r="FA145" s="23" t="s">
        <v>122</v>
      </c>
      <c r="FB145" s="120" t="s">
        <v>102</v>
      </c>
      <c r="FC145" s="117">
        <f>7+18+5.6+61.19</f>
        <v>91.78999999999999</v>
      </c>
      <c r="FD145" s="145">
        <v>71.35</v>
      </c>
      <c r="FE145" s="119">
        <f>FC145*FD145</f>
        <v>6549.216499999999</v>
      </c>
      <c r="FF145" s="140">
        <v>3</v>
      </c>
      <c r="FG145" s="141" t="s">
        <v>23</v>
      </c>
      <c r="FH145" s="23" t="s">
        <v>122</v>
      </c>
      <c r="FI145" s="120" t="s">
        <v>102</v>
      </c>
      <c r="FJ145" s="117">
        <f>7+18+5.6+61.19</f>
        <v>91.78999999999999</v>
      </c>
      <c r="FK145" s="145">
        <v>71.35</v>
      </c>
      <c r="FL145" s="119">
        <f>FJ145*FK145</f>
        <v>6549.216499999999</v>
      </c>
      <c r="FM145" s="140">
        <v>3</v>
      </c>
      <c r="FN145" s="141" t="s">
        <v>23</v>
      </c>
      <c r="FO145" s="23" t="s">
        <v>122</v>
      </c>
      <c r="FP145" s="120" t="s">
        <v>102</v>
      </c>
      <c r="FQ145" s="117">
        <f>7+18+5.6+61.19</f>
        <v>91.78999999999999</v>
      </c>
      <c r="FR145" s="145">
        <v>71.35</v>
      </c>
      <c r="FS145" s="119">
        <f>FQ145*FR145</f>
        <v>6549.216499999999</v>
      </c>
      <c r="FT145" s="140">
        <v>3</v>
      </c>
      <c r="FU145" s="141" t="s">
        <v>23</v>
      </c>
      <c r="FV145" s="23" t="s">
        <v>122</v>
      </c>
      <c r="FW145" s="120" t="s">
        <v>102</v>
      </c>
      <c r="FX145" s="117">
        <f>7+18+5.6+61.19</f>
        <v>91.78999999999999</v>
      </c>
      <c r="FY145" s="145">
        <v>71.35</v>
      </c>
      <c r="FZ145" s="119">
        <f>FX145*FY145</f>
        <v>6549.216499999999</v>
      </c>
      <c r="GA145" s="140">
        <v>3</v>
      </c>
      <c r="GB145" s="141" t="s">
        <v>23</v>
      </c>
      <c r="GC145" s="23" t="s">
        <v>122</v>
      </c>
      <c r="GD145" s="120" t="s">
        <v>102</v>
      </c>
      <c r="GE145" s="117">
        <f>7+18+5.6+61.19</f>
        <v>91.78999999999999</v>
      </c>
      <c r="GF145" s="145">
        <v>71.35</v>
      </c>
      <c r="GG145" s="119">
        <f>GE145*GF145</f>
        <v>6549.216499999999</v>
      </c>
      <c r="GH145" s="140">
        <v>3</v>
      </c>
      <c r="GI145" s="141" t="s">
        <v>23</v>
      </c>
      <c r="GJ145" s="23" t="s">
        <v>122</v>
      </c>
      <c r="GK145" s="120" t="s">
        <v>102</v>
      </c>
      <c r="GL145" s="117">
        <f>7+18+5.6+61.19</f>
        <v>91.78999999999999</v>
      </c>
      <c r="GM145" s="145">
        <v>71.35</v>
      </c>
      <c r="GN145" s="119">
        <f>GL145*GM145</f>
        <v>6549.216499999999</v>
      </c>
      <c r="GO145" s="140">
        <v>3</v>
      </c>
      <c r="GP145" s="141" t="s">
        <v>23</v>
      </c>
      <c r="GQ145" s="23" t="s">
        <v>122</v>
      </c>
      <c r="GR145" s="120" t="s">
        <v>102</v>
      </c>
      <c r="GS145" s="117">
        <f>7+18+5.6+61.19</f>
        <v>91.78999999999999</v>
      </c>
      <c r="GT145" s="145">
        <v>71.35</v>
      </c>
      <c r="GU145" s="119">
        <f>GS145*GT145</f>
        <v>6549.216499999999</v>
      </c>
      <c r="GV145" s="140">
        <v>3</v>
      </c>
      <c r="GW145" s="141" t="s">
        <v>23</v>
      </c>
      <c r="GX145" s="23" t="s">
        <v>122</v>
      </c>
      <c r="GY145" s="120" t="s">
        <v>102</v>
      </c>
      <c r="GZ145" s="117">
        <f>7+18+5.6+61.19</f>
        <v>91.78999999999999</v>
      </c>
      <c r="HA145" s="145">
        <v>71.35</v>
      </c>
      <c r="HB145" s="119">
        <f>GZ145*HA145</f>
        <v>6549.216499999999</v>
      </c>
      <c r="HC145" s="140">
        <v>3</v>
      </c>
      <c r="HD145" s="141" t="s">
        <v>23</v>
      </c>
      <c r="HE145" s="23" t="s">
        <v>122</v>
      </c>
      <c r="HF145" s="120" t="s">
        <v>102</v>
      </c>
      <c r="HG145" s="117">
        <f>7+18+5.6+61.19</f>
        <v>91.78999999999999</v>
      </c>
      <c r="HH145" s="145">
        <v>71.35</v>
      </c>
      <c r="HI145" s="119">
        <f>HG145*HH145</f>
        <v>6549.216499999999</v>
      </c>
      <c r="HJ145" s="140">
        <v>3</v>
      </c>
      <c r="HK145" s="141" t="s">
        <v>23</v>
      </c>
      <c r="HL145" s="23" t="s">
        <v>122</v>
      </c>
      <c r="HM145" s="120" t="s">
        <v>102</v>
      </c>
      <c r="HN145" s="117">
        <f>7+18+5.6+61.19</f>
        <v>91.78999999999999</v>
      </c>
      <c r="HO145" s="145">
        <v>71.35</v>
      </c>
      <c r="HP145" s="119">
        <f>HN145*HO145</f>
        <v>6549.216499999999</v>
      </c>
      <c r="HQ145" s="140">
        <v>3</v>
      </c>
      <c r="HR145" s="141" t="s">
        <v>23</v>
      </c>
      <c r="HS145" s="23" t="s">
        <v>122</v>
      </c>
      <c r="HT145" s="120" t="s">
        <v>102</v>
      </c>
      <c r="HU145" s="117">
        <f>7+18+5.6+61.19</f>
        <v>91.78999999999999</v>
      </c>
      <c r="HV145" s="145">
        <v>71.35</v>
      </c>
      <c r="HW145" s="119">
        <f>HU145*HV145</f>
        <v>6549.216499999999</v>
      </c>
      <c r="HX145" s="140">
        <v>3</v>
      </c>
      <c r="HY145" s="141" t="s">
        <v>23</v>
      </c>
      <c r="HZ145" s="23" t="s">
        <v>122</v>
      </c>
      <c r="IA145" s="120" t="s">
        <v>102</v>
      </c>
      <c r="IB145" s="117">
        <f>7+18+5.6+61.19</f>
        <v>91.78999999999999</v>
      </c>
      <c r="IC145" s="145">
        <v>71.35</v>
      </c>
      <c r="ID145" s="119">
        <f>IB145*IC145</f>
        <v>6549.216499999999</v>
      </c>
      <c r="IE145" s="140">
        <v>3</v>
      </c>
      <c r="IF145" s="141" t="s">
        <v>23</v>
      </c>
      <c r="IG145" s="23" t="s">
        <v>122</v>
      </c>
      <c r="IH145" s="120" t="s">
        <v>102</v>
      </c>
      <c r="II145" s="117">
        <f>7+18+5.6+61.19</f>
        <v>91.78999999999999</v>
      </c>
      <c r="IJ145" s="145">
        <v>71.35</v>
      </c>
      <c r="IK145" s="119">
        <f>II145*IJ145</f>
        <v>6549.216499999999</v>
      </c>
      <c r="IL145" s="140">
        <v>3</v>
      </c>
      <c r="IM145" s="141" t="s">
        <v>23</v>
      </c>
      <c r="IN145" s="23" t="s">
        <v>122</v>
      </c>
      <c r="IO145" s="120" t="s">
        <v>102</v>
      </c>
      <c r="IP145" s="117">
        <f>7+18+5.6+61.19</f>
        <v>91.78999999999999</v>
      </c>
      <c r="IQ145" s="145">
        <v>71.35</v>
      </c>
      <c r="IR145" s="119">
        <f>IP145*IQ145</f>
        <v>6549.216499999999</v>
      </c>
      <c r="IS145" s="140">
        <v>3</v>
      </c>
      <c r="IT145" s="141" t="s">
        <v>23</v>
      </c>
      <c r="IU145" s="23" t="s">
        <v>122</v>
      </c>
      <c r="IV145" s="120" t="s">
        <v>102</v>
      </c>
    </row>
    <row r="146" spans="1:256" s="73" customFormat="1" ht="25.5" customHeight="1">
      <c r="A146" s="140"/>
      <c r="B146" s="141"/>
      <c r="C146" s="38" t="s">
        <v>123</v>
      </c>
      <c r="D146" s="120"/>
      <c r="E146" s="117"/>
      <c r="F146" s="145"/>
      <c r="G146" s="119"/>
      <c r="H146"/>
      <c r="I146"/>
      <c r="J146"/>
      <c r="K146"/>
      <c r="L146"/>
      <c r="M146"/>
      <c r="N146"/>
      <c r="O146" s="140"/>
      <c r="P146" s="141"/>
      <c r="Q146" s="38" t="s">
        <v>123</v>
      </c>
      <c r="R146" s="120"/>
      <c r="S146" s="117"/>
      <c r="T146" s="145"/>
      <c r="U146" s="119"/>
      <c r="V146" s="140"/>
      <c r="W146" s="141"/>
      <c r="X146" s="38" t="s">
        <v>123</v>
      </c>
      <c r="Y146" s="120"/>
      <c r="Z146" s="117"/>
      <c r="AA146" s="145"/>
      <c r="AB146" s="119"/>
      <c r="AC146" s="140"/>
      <c r="AD146" s="141"/>
      <c r="AE146" s="38" t="s">
        <v>123</v>
      </c>
      <c r="AF146" s="120"/>
      <c r="AG146" s="117"/>
      <c r="AH146" s="145"/>
      <c r="AI146" s="119"/>
      <c r="AJ146" s="140"/>
      <c r="AK146" s="141"/>
      <c r="AL146" s="38" t="s">
        <v>123</v>
      </c>
      <c r="AM146" s="120"/>
      <c r="AN146" s="117"/>
      <c r="AO146" s="145"/>
      <c r="AP146" s="119"/>
      <c r="AQ146" s="140"/>
      <c r="AR146" s="141"/>
      <c r="AS146" s="38" t="s">
        <v>123</v>
      </c>
      <c r="AT146" s="120"/>
      <c r="AU146" s="117"/>
      <c r="AV146" s="145"/>
      <c r="AW146" s="119"/>
      <c r="AX146" s="140"/>
      <c r="AY146" s="141"/>
      <c r="AZ146" s="38" t="s">
        <v>123</v>
      </c>
      <c r="BA146" s="120"/>
      <c r="BB146" s="117"/>
      <c r="BC146" s="145"/>
      <c r="BD146" s="119"/>
      <c r="BE146" s="140"/>
      <c r="BF146" s="141"/>
      <c r="BG146" s="38" t="s">
        <v>123</v>
      </c>
      <c r="BH146" s="120"/>
      <c r="BI146" s="117"/>
      <c r="BJ146" s="145"/>
      <c r="BK146" s="119"/>
      <c r="BL146" s="140"/>
      <c r="BM146" s="141"/>
      <c r="BN146" s="38" t="s">
        <v>123</v>
      </c>
      <c r="BO146" s="120"/>
      <c r="BP146" s="117"/>
      <c r="BQ146" s="145"/>
      <c r="BR146" s="119"/>
      <c r="BS146" s="140"/>
      <c r="BT146" s="141"/>
      <c r="BU146" s="38" t="s">
        <v>123</v>
      </c>
      <c r="BV146" s="120"/>
      <c r="BW146" s="117"/>
      <c r="BX146" s="145"/>
      <c r="BY146" s="119"/>
      <c r="BZ146" s="140"/>
      <c r="CA146" s="141"/>
      <c r="CB146" s="38" t="s">
        <v>123</v>
      </c>
      <c r="CC146" s="120"/>
      <c r="CD146" s="117"/>
      <c r="CE146" s="145"/>
      <c r="CF146" s="119"/>
      <c r="CG146" s="140"/>
      <c r="CH146" s="141"/>
      <c r="CI146" s="38" t="s">
        <v>123</v>
      </c>
      <c r="CJ146" s="120"/>
      <c r="CK146" s="117"/>
      <c r="CL146" s="145"/>
      <c r="CM146" s="119"/>
      <c r="CN146" s="140"/>
      <c r="CO146" s="141"/>
      <c r="CP146" s="38" t="s">
        <v>123</v>
      </c>
      <c r="CQ146" s="120"/>
      <c r="CR146" s="117"/>
      <c r="CS146" s="145"/>
      <c r="CT146" s="119"/>
      <c r="CU146" s="140"/>
      <c r="CV146" s="141"/>
      <c r="CW146" s="38" t="s">
        <v>123</v>
      </c>
      <c r="CX146" s="120"/>
      <c r="CY146" s="117"/>
      <c r="CZ146" s="145"/>
      <c r="DA146" s="119"/>
      <c r="DB146" s="140"/>
      <c r="DC146" s="141"/>
      <c r="DD146" s="38" t="s">
        <v>123</v>
      </c>
      <c r="DE146" s="120"/>
      <c r="DF146" s="117"/>
      <c r="DG146" s="145"/>
      <c r="DH146" s="119"/>
      <c r="DI146" s="140"/>
      <c r="DJ146" s="141"/>
      <c r="DK146" s="38" t="s">
        <v>123</v>
      </c>
      <c r="DL146" s="120"/>
      <c r="DM146" s="117"/>
      <c r="DN146" s="145"/>
      <c r="DO146" s="119"/>
      <c r="DP146" s="140"/>
      <c r="DQ146" s="141"/>
      <c r="DR146" s="38" t="s">
        <v>123</v>
      </c>
      <c r="DS146" s="120"/>
      <c r="DT146" s="117"/>
      <c r="DU146" s="145"/>
      <c r="DV146" s="119"/>
      <c r="DW146" s="140"/>
      <c r="DX146" s="141"/>
      <c r="DY146" s="38" t="s">
        <v>123</v>
      </c>
      <c r="DZ146" s="120"/>
      <c r="EA146" s="117"/>
      <c r="EB146" s="145"/>
      <c r="EC146" s="119"/>
      <c r="ED146" s="140"/>
      <c r="EE146" s="141"/>
      <c r="EF146" s="38" t="s">
        <v>123</v>
      </c>
      <c r="EG146" s="120"/>
      <c r="EH146" s="117"/>
      <c r="EI146" s="145"/>
      <c r="EJ146" s="119"/>
      <c r="EK146" s="140"/>
      <c r="EL146" s="141"/>
      <c r="EM146" s="38" t="s">
        <v>123</v>
      </c>
      <c r="EN146" s="120"/>
      <c r="EO146" s="117"/>
      <c r="EP146" s="145"/>
      <c r="EQ146" s="119"/>
      <c r="ER146" s="140"/>
      <c r="ES146" s="141"/>
      <c r="ET146" s="38" t="s">
        <v>123</v>
      </c>
      <c r="EU146" s="120"/>
      <c r="EV146" s="117"/>
      <c r="EW146" s="145"/>
      <c r="EX146" s="119"/>
      <c r="EY146" s="140"/>
      <c r="EZ146" s="141"/>
      <c r="FA146" s="38" t="s">
        <v>123</v>
      </c>
      <c r="FB146" s="120"/>
      <c r="FC146" s="117"/>
      <c r="FD146" s="145"/>
      <c r="FE146" s="119"/>
      <c r="FF146" s="140"/>
      <c r="FG146" s="141"/>
      <c r="FH146" s="38" t="s">
        <v>123</v>
      </c>
      <c r="FI146" s="120"/>
      <c r="FJ146" s="117"/>
      <c r="FK146" s="145"/>
      <c r="FL146" s="119"/>
      <c r="FM146" s="140"/>
      <c r="FN146" s="141"/>
      <c r="FO146" s="38" t="s">
        <v>123</v>
      </c>
      <c r="FP146" s="120"/>
      <c r="FQ146" s="117"/>
      <c r="FR146" s="145"/>
      <c r="FS146" s="119"/>
      <c r="FT146" s="140"/>
      <c r="FU146" s="141"/>
      <c r="FV146" s="38" t="s">
        <v>123</v>
      </c>
      <c r="FW146" s="120"/>
      <c r="FX146" s="117"/>
      <c r="FY146" s="145"/>
      <c r="FZ146" s="119"/>
      <c r="GA146" s="140"/>
      <c r="GB146" s="141"/>
      <c r="GC146" s="38" t="s">
        <v>123</v>
      </c>
      <c r="GD146" s="120"/>
      <c r="GE146" s="117"/>
      <c r="GF146" s="145"/>
      <c r="GG146" s="119"/>
      <c r="GH146" s="140"/>
      <c r="GI146" s="141"/>
      <c r="GJ146" s="38" t="s">
        <v>123</v>
      </c>
      <c r="GK146" s="120"/>
      <c r="GL146" s="117"/>
      <c r="GM146" s="145"/>
      <c r="GN146" s="119"/>
      <c r="GO146" s="140"/>
      <c r="GP146" s="141"/>
      <c r="GQ146" s="38" t="s">
        <v>123</v>
      </c>
      <c r="GR146" s="120"/>
      <c r="GS146" s="117"/>
      <c r="GT146" s="145"/>
      <c r="GU146" s="119"/>
      <c r="GV146" s="140"/>
      <c r="GW146" s="141"/>
      <c r="GX146" s="38" t="s">
        <v>123</v>
      </c>
      <c r="GY146" s="120"/>
      <c r="GZ146" s="117"/>
      <c r="HA146" s="145"/>
      <c r="HB146" s="119"/>
      <c r="HC146" s="140"/>
      <c r="HD146" s="141"/>
      <c r="HE146" s="38" t="s">
        <v>123</v>
      </c>
      <c r="HF146" s="120"/>
      <c r="HG146" s="117"/>
      <c r="HH146" s="145"/>
      <c r="HI146" s="119"/>
      <c r="HJ146" s="140"/>
      <c r="HK146" s="141"/>
      <c r="HL146" s="38" t="s">
        <v>123</v>
      </c>
      <c r="HM146" s="120"/>
      <c r="HN146" s="117"/>
      <c r="HO146" s="145"/>
      <c r="HP146" s="119"/>
      <c r="HQ146" s="140"/>
      <c r="HR146" s="141"/>
      <c r="HS146" s="38" t="s">
        <v>123</v>
      </c>
      <c r="HT146" s="120"/>
      <c r="HU146" s="117"/>
      <c r="HV146" s="145"/>
      <c r="HW146" s="119"/>
      <c r="HX146" s="140"/>
      <c r="HY146" s="141"/>
      <c r="HZ146" s="38" t="s">
        <v>123</v>
      </c>
      <c r="IA146" s="120"/>
      <c r="IB146" s="117"/>
      <c r="IC146" s="145"/>
      <c r="ID146" s="119"/>
      <c r="IE146" s="140"/>
      <c r="IF146" s="141"/>
      <c r="IG146" s="38" t="s">
        <v>123</v>
      </c>
      <c r="IH146" s="120"/>
      <c r="II146" s="117"/>
      <c r="IJ146" s="145"/>
      <c r="IK146" s="119"/>
      <c r="IL146" s="140"/>
      <c r="IM146" s="141"/>
      <c r="IN146" s="38" t="s">
        <v>123</v>
      </c>
      <c r="IO146" s="120"/>
      <c r="IP146" s="117"/>
      <c r="IQ146" s="145"/>
      <c r="IR146" s="119"/>
      <c r="IS146" s="140"/>
      <c r="IT146" s="141"/>
      <c r="IU146" s="38" t="s">
        <v>123</v>
      </c>
      <c r="IV146" s="120"/>
    </row>
    <row r="147" spans="1:256" ht="40.5" customHeight="1">
      <c r="A147" s="140">
        <v>4</v>
      </c>
      <c r="B147" s="141" t="s">
        <v>23</v>
      </c>
      <c r="C147" s="23" t="s">
        <v>124</v>
      </c>
      <c r="D147" s="120" t="s">
        <v>42</v>
      </c>
      <c r="E147" s="117">
        <f>2+3+56+2+7.4+10.75+7+6+5.5</f>
        <v>99.65</v>
      </c>
      <c r="F147" s="145"/>
      <c r="G147" s="119"/>
      <c r="H147"/>
      <c r="I147"/>
      <c r="J147"/>
      <c r="K147"/>
      <c r="L147"/>
      <c r="M147"/>
      <c r="N147"/>
      <c r="O147" s="140">
        <v>4</v>
      </c>
      <c r="P147" s="141" t="s">
        <v>23</v>
      </c>
      <c r="Q147" s="23" t="s">
        <v>124</v>
      </c>
      <c r="R147" s="120" t="s">
        <v>42</v>
      </c>
      <c r="S147" s="117">
        <f>2+3+56+2+7.4+10.75+7+6+5.5</f>
        <v>99.65</v>
      </c>
      <c r="T147" s="145">
        <v>3.33</v>
      </c>
      <c r="U147" s="119">
        <f>S147*T147</f>
        <v>331.83450000000005</v>
      </c>
      <c r="V147" s="140">
        <v>4</v>
      </c>
      <c r="W147" s="141" t="s">
        <v>23</v>
      </c>
      <c r="X147" s="23" t="s">
        <v>124</v>
      </c>
      <c r="Y147" s="120" t="s">
        <v>42</v>
      </c>
      <c r="Z147" s="117">
        <f>2+3+56+2+7.4+10.75+7+6+5.5</f>
        <v>99.65</v>
      </c>
      <c r="AA147" s="145">
        <v>3.33</v>
      </c>
      <c r="AB147" s="119">
        <f>Z147*AA147</f>
        <v>331.83450000000005</v>
      </c>
      <c r="AC147" s="140">
        <v>4</v>
      </c>
      <c r="AD147" s="141" t="s">
        <v>23</v>
      </c>
      <c r="AE147" s="23" t="s">
        <v>124</v>
      </c>
      <c r="AF147" s="120" t="s">
        <v>42</v>
      </c>
      <c r="AG147" s="117">
        <f>2+3+56+2+7.4+10.75+7+6+5.5</f>
        <v>99.65</v>
      </c>
      <c r="AH147" s="145">
        <v>3.33</v>
      </c>
      <c r="AI147" s="119">
        <f>AG147*AH147</f>
        <v>331.83450000000005</v>
      </c>
      <c r="AJ147" s="140">
        <v>4</v>
      </c>
      <c r="AK147" s="141" t="s">
        <v>23</v>
      </c>
      <c r="AL147" s="23" t="s">
        <v>124</v>
      </c>
      <c r="AM147" s="120" t="s">
        <v>42</v>
      </c>
      <c r="AN147" s="117">
        <f>2+3+56+2+7.4+10.75+7+6+5.5</f>
        <v>99.65</v>
      </c>
      <c r="AO147" s="145">
        <v>3.33</v>
      </c>
      <c r="AP147" s="119">
        <f>AN147*AO147</f>
        <v>331.83450000000005</v>
      </c>
      <c r="AQ147" s="140">
        <v>4</v>
      </c>
      <c r="AR147" s="141" t="s">
        <v>23</v>
      </c>
      <c r="AS147" s="23" t="s">
        <v>124</v>
      </c>
      <c r="AT147" s="120" t="s">
        <v>42</v>
      </c>
      <c r="AU147" s="117">
        <f>2+3+56+2+7.4+10.75+7+6+5.5</f>
        <v>99.65</v>
      </c>
      <c r="AV147" s="145">
        <v>3.33</v>
      </c>
      <c r="AW147" s="119">
        <f>AU147*AV147</f>
        <v>331.83450000000005</v>
      </c>
      <c r="AX147" s="140">
        <v>4</v>
      </c>
      <c r="AY147" s="141" t="s">
        <v>23</v>
      </c>
      <c r="AZ147" s="23" t="s">
        <v>124</v>
      </c>
      <c r="BA147" s="120" t="s">
        <v>42</v>
      </c>
      <c r="BB147" s="117">
        <f>2+3+56+2+7.4+10.75+7+6+5.5</f>
        <v>99.65</v>
      </c>
      <c r="BC147" s="145">
        <v>3.33</v>
      </c>
      <c r="BD147" s="119">
        <f>BB147*BC147</f>
        <v>331.83450000000005</v>
      </c>
      <c r="BE147" s="140">
        <v>4</v>
      </c>
      <c r="BF147" s="141" t="s">
        <v>23</v>
      </c>
      <c r="BG147" s="23" t="s">
        <v>124</v>
      </c>
      <c r="BH147" s="120" t="s">
        <v>42</v>
      </c>
      <c r="BI147" s="117">
        <f>2+3+56+2+7.4+10.75+7+6+5.5</f>
        <v>99.65</v>
      </c>
      <c r="BJ147" s="145">
        <v>3.33</v>
      </c>
      <c r="BK147" s="119">
        <f>BI147*BJ147</f>
        <v>331.83450000000005</v>
      </c>
      <c r="BL147" s="140">
        <v>4</v>
      </c>
      <c r="BM147" s="141" t="s">
        <v>23</v>
      </c>
      <c r="BN147" s="23" t="s">
        <v>124</v>
      </c>
      <c r="BO147" s="120" t="s">
        <v>42</v>
      </c>
      <c r="BP147" s="117">
        <f>2+3+56+2+7.4+10.75+7+6+5.5</f>
        <v>99.65</v>
      </c>
      <c r="BQ147" s="145">
        <v>3.33</v>
      </c>
      <c r="BR147" s="119">
        <f>BP147*BQ147</f>
        <v>331.83450000000005</v>
      </c>
      <c r="BS147" s="140">
        <v>4</v>
      </c>
      <c r="BT147" s="141" t="s">
        <v>23</v>
      </c>
      <c r="BU147" s="23" t="s">
        <v>124</v>
      </c>
      <c r="BV147" s="120" t="s">
        <v>42</v>
      </c>
      <c r="BW147" s="117">
        <f>2+3+56+2+7.4+10.75+7+6+5.5</f>
        <v>99.65</v>
      </c>
      <c r="BX147" s="145">
        <v>3.33</v>
      </c>
      <c r="BY147" s="119">
        <f>BW147*BX147</f>
        <v>331.83450000000005</v>
      </c>
      <c r="BZ147" s="140">
        <v>4</v>
      </c>
      <c r="CA147" s="141" t="s">
        <v>23</v>
      </c>
      <c r="CB147" s="23" t="s">
        <v>124</v>
      </c>
      <c r="CC147" s="120" t="s">
        <v>42</v>
      </c>
      <c r="CD147" s="117">
        <f>2+3+56+2+7.4+10.75+7+6+5.5</f>
        <v>99.65</v>
      </c>
      <c r="CE147" s="145">
        <v>3.33</v>
      </c>
      <c r="CF147" s="119">
        <f>CD147*CE147</f>
        <v>331.83450000000005</v>
      </c>
      <c r="CG147" s="140">
        <v>4</v>
      </c>
      <c r="CH147" s="141" t="s">
        <v>23</v>
      </c>
      <c r="CI147" s="23" t="s">
        <v>124</v>
      </c>
      <c r="CJ147" s="120" t="s">
        <v>42</v>
      </c>
      <c r="CK147" s="117">
        <f>2+3+56+2+7.4+10.75+7+6+5.5</f>
        <v>99.65</v>
      </c>
      <c r="CL147" s="145">
        <v>3.33</v>
      </c>
      <c r="CM147" s="119">
        <f>CK147*CL147</f>
        <v>331.83450000000005</v>
      </c>
      <c r="CN147" s="140">
        <v>4</v>
      </c>
      <c r="CO147" s="141" t="s">
        <v>23</v>
      </c>
      <c r="CP147" s="23" t="s">
        <v>124</v>
      </c>
      <c r="CQ147" s="120" t="s">
        <v>42</v>
      </c>
      <c r="CR147" s="117">
        <f>2+3+56+2+7.4+10.75+7+6+5.5</f>
        <v>99.65</v>
      </c>
      <c r="CS147" s="145">
        <v>3.33</v>
      </c>
      <c r="CT147" s="119">
        <f>CR147*CS147</f>
        <v>331.83450000000005</v>
      </c>
      <c r="CU147" s="140">
        <v>4</v>
      </c>
      <c r="CV147" s="141" t="s">
        <v>23</v>
      </c>
      <c r="CW147" s="23" t="s">
        <v>124</v>
      </c>
      <c r="CX147" s="120" t="s">
        <v>42</v>
      </c>
      <c r="CY147" s="117">
        <f>2+3+56+2+7.4+10.75+7+6+5.5</f>
        <v>99.65</v>
      </c>
      <c r="CZ147" s="145">
        <v>3.33</v>
      </c>
      <c r="DA147" s="119">
        <f>CY147*CZ147</f>
        <v>331.83450000000005</v>
      </c>
      <c r="DB147" s="140">
        <v>4</v>
      </c>
      <c r="DC147" s="141" t="s">
        <v>23</v>
      </c>
      <c r="DD147" s="23" t="s">
        <v>124</v>
      </c>
      <c r="DE147" s="120" t="s">
        <v>42</v>
      </c>
      <c r="DF147" s="117">
        <f>2+3+56+2+7.4+10.75+7+6+5.5</f>
        <v>99.65</v>
      </c>
      <c r="DG147" s="145">
        <v>3.33</v>
      </c>
      <c r="DH147" s="119">
        <f>DF147*DG147</f>
        <v>331.83450000000005</v>
      </c>
      <c r="DI147" s="140">
        <v>4</v>
      </c>
      <c r="DJ147" s="141" t="s">
        <v>23</v>
      </c>
      <c r="DK147" s="23" t="s">
        <v>124</v>
      </c>
      <c r="DL147" s="120" t="s">
        <v>42</v>
      </c>
      <c r="DM147" s="117">
        <f>2+3+56+2+7.4+10.75+7+6+5.5</f>
        <v>99.65</v>
      </c>
      <c r="DN147" s="145">
        <v>3.33</v>
      </c>
      <c r="DO147" s="119">
        <f>DM147*DN147</f>
        <v>331.83450000000005</v>
      </c>
      <c r="DP147" s="140">
        <v>4</v>
      </c>
      <c r="DQ147" s="141" t="s">
        <v>23</v>
      </c>
      <c r="DR147" s="23" t="s">
        <v>124</v>
      </c>
      <c r="DS147" s="120" t="s">
        <v>42</v>
      </c>
      <c r="DT147" s="117">
        <f>2+3+56+2+7.4+10.75+7+6+5.5</f>
        <v>99.65</v>
      </c>
      <c r="DU147" s="145">
        <v>3.33</v>
      </c>
      <c r="DV147" s="119">
        <f>DT147*DU147</f>
        <v>331.83450000000005</v>
      </c>
      <c r="DW147" s="140">
        <v>4</v>
      </c>
      <c r="DX147" s="141" t="s">
        <v>23</v>
      </c>
      <c r="DY147" s="23" t="s">
        <v>124</v>
      </c>
      <c r="DZ147" s="120" t="s">
        <v>42</v>
      </c>
      <c r="EA147" s="117">
        <f>2+3+56+2+7.4+10.75+7+6+5.5</f>
        <v>99.65</v>
      </c>
      <c r="EB147" s="145">
        <v>3.33</v>
      </c>
      <c r="EC147" s="119">
        <f>EA147*EB147</f>
        <v>331.83450000000005</v>
      </c>
      <c r="ED147" s="140">
        <v>4</v>
      </c>
      <c r="EE147" s="141" t="s">
        <v>23</v>
      </c>
      <c r="EF147" s="23" t="s">
        <v>124</v>
      </c>
      <c r="EG147" s="120" t="s">
        <v>42</v>
      </c>
      <c r="EH147" s="117">
        <f>2+3+56+2+7.4+10.75+7+6+5.5</f>
        <v>99.65</v>
      </c>
      <c r="EI147" s="145">
        <v>3.33</v>
      </c>
      <c r="EJ147" s="119">
        <f>EH147*EI147</f>
        <v>331.83450000000005</v>
      </c>
      <c r="EK147" s="140">
        <v>4</v>
      </c>
      <c r="EL147" s="141" t="s">
        <v>23</v>
      </c>
      <c r="EM147" s="23" t="s">
        <v>124</v>
      </c>
      <c r="EN147" s="120" t="s">
        <v>42</v>
      </c>
      <c r="EO147" s="117">
        <f>2+3+56+2+7.4+10.75+7+6+5.5</f>
        <v>99.65</v>
      </c>
      <c r="EP147" s="145">
        <v>3.33</v>
      </c>
      <c r="EQ147" s="119">
        <f>EO147*EP147</f>
        <v>331.83450000000005</v>
      </c>
      <c r="ER147" s="140">
        <v>4</v>
      </c>
      <c r="ES147" s="141" t="s">
        <v>23</v>
      </c>
      <c r="ET147" s="23" t="s">
        <v>124</v>
      </c>
      <c r="EU147" s="120" t="s">
        <v>42</v>
      </c>
      <c r="EV147" s="117">
        <f>2+3+56+2+7.4+10.75+7+6+5.5</f>
        <v>99.65</v>
      </c>
      <c r="EW147" s="145">
        <v>3.33</v>
      </c>
      <c r="EX147" s="119">
        <f>EV147*EW147</f>
        <v>331.83450000000005</v>
      </c>
      <c r="EY147" s="140">
        <v>4</v>
      </c>
      <c r="EZ147" s="141" t="s">
        <v>23</v>
      </c>
      <c r="FA147" s="23" t="s">
        <v>124</v>
      </c>
      <c r="FB147" s="120" t="s">
        <v>42</v>
      </c>
      <c r="FC147" s="117">
        <f>2+3+56+2+7.4+10.75+7+6+5.5</f>
        <v>99.65</v>
      </c>
      <c r="FD147" s="145">
        <v>3.33</v>
      </c>
      <c r="FE147" s="119">
        <f>FC147*FD147</f>
        <v>331.83450000000005</v>
      </c>
      <c r="FF147" s="140">
        <v>4</v>
      </c>
      <c r="FG147" s="141" t="s">
        <v>23</v>
      </c>
      <c r="FH147" s="23" t="s">
        <v>124</v>
      </c>
      <c r="FI147" s="120" t="s">
        <v>42</v>
      </c>
      <c r="FJ147" s="117">
        <f>2+3+56+2+7.4+10.75+7+6+5.5</f>
        <v>99.65</v>
      </c>
      <c r="FK147" s="145">
        <v>3.33</v>
      </c>
      <c r="FL147" s="119">
        <f>FJ147*FK147</f>
        <v>331.83450000000005</v>
      </c>
      <c r="FM147" s="140">
        <v>4</v>
      </c>
      <c r="FN147" s="141" t="s">
        <v>23</v>
      </c>
      <c r="FO147" s="23" t="s">
        <v>124</v>
      </c>
      <c r="FP147" s="120" t="s">
        <v>42</v>
      </c>
      <c r="FQ147" s="117">
        <f>2+3+56+2+7.4+10.75+7+6+5.5</f>
        <v>99.65</v>
      </c>
      <c r="FR147" s="145">
        <v>3.33</v>
      </c>
      <c r="FS147" s="119">
        <f>FQ147*FR147</f>
        <v>331.83450000000005</v>
      </c>
      <c r="FT147" s="140">
        <v>4</v>
      </c>
      <c r="FU147" s="141" t="s">
        <v>23</v>
      </c>
      <c r="FV147" s="23" t="s">
        <v>124</v>
      </c>
      <c r="FW147" s="120" t="s">
        <v>42</v>
      </c>
      <c r="FX147" s="117">
        <f>2+3+56+2+7.4+10.75+7+6+5.5</f>
        <v>99.65</v>
      </c>
      <c r="FY147" s="145">
        <v>3.33</v>
      </c>
      <c r="FZ147" s="119">
        <f>FX147*FY147</f>
        <v>331.83450000000005</v>
      </c>
      <c r="GA147" s="140">
        <v>4</v>
      </c>
      <c r="GB147" s="141" t="s">
        <v>23</v>
      </c>
      <c r="GC147" s="23" t="s">
        <v>124</v>
      </c>
      <c r="GD147" s="120" t="s">
        <v>42</v>
      </c>
      <c r="GE147" s="117">
        <f>2+3+56+2+7.4+10.75+7+6+5.5</f>
        <v>99.65</v>
      </c>
      <c r="GF147" s="145">
        <v>3.33</v>
      </c>
      <c r="GG147" s="119">
        <f>GE147*GF147</f>
        <v>331.83450000000005</v>
      </c>
      <c r="GH147" s="140">
        <v>4</v>
      </c>
      <c r="GI147" s="141" t="s">
        <v>23</v>
      </c>
      <c r="GJ147" s="23" t="s">
        <v>124</v>
      </c>
      <c r="GK147" s="120" t="s">
        <v>42</v>
      </c>
      <c r="GL147" s="117">
        <f>2+3+56+2+7.4+10.75+7+6+5.5</f>
        <v>99.65</v>
      </c>
      <c r="GM147" s="145">
        <v>3.33</v>
      </c>
      <c r="GN147" s="119">
        <f>GL147*GM147</f>
        <v>331.83450000000005</v>
      </c>
      <c r="GO147" s="140">
        <v>4</v>
      </c>
      <c r="GP147" s="141" t="s">
        <v>23</v>
      </c>
      <c r="GQ147" s="23" t="s">
        <v>124</v>
      </c>
      <c r="GR147" s="120" t="s">
        <v>42</v>
      </c>
      <c r="GS147" s="117">
        <f>2+3+56+2+7.4+10.75+7+6+5.5</f>
        <v>99.65</v>
      </c>
      <c r="GT147" s="145">
        <v>3.33</v>
      </c>
      <c r="GU147" s="119">
        <f>GS147*GT147</f>
        <v>331.83450000000005</v>
      </c>
      <c r="GV147" s="140">
        <v>4</v>
      </c>
      <c r="GW147" s="141" t="s">
        <v>23</v>
      </c>
      <c r="GX147" s="23" t="s">
        <v>124</v>
      </c>
      <c r="GY147" s="120" t="s">
        <v>42</v>
      </c>
      <c r="GZ147" s="117">
        <f>2+3+56+2+7.4+10.75+7+6+5.5</f>
        <v>99.65</v>
      </c>
      <c r="HA147" s="145">
        <v>3.33</v>
      </c>
      <c r="HB147" s="119">
        <f>GZ147*HA147</f>
        <v>331.83450000000005</v>
      </c>
      <c r="HC147" s="140">
        <v>4</v>
      </c>
      <c r="HD147" s="141" t="s">
        <v>23</v>
      </c>
      <c r="HE147" s="23" t="s">
        <v>124</v>
      </c>
      <c r="HF147" s="120" t="s">
        <v>42</v>
      </c>
      <c r="HG147" s="117">
        <f>2+3+56+2+7.4+10.75+7+6+5.5</f>
        <v>99.65</v>
      </c>
      <c r="HH147" s="145">
        <v>3.33</v>
      </c>
      <c r="HI147" s="119">
        <f>HG147*HH147</f>
        <v>331.83450000000005</v>
      </c>
      <c r="HJ147" s="140">
        <v>4</v>
      </c>
      <c r="HK147" s="141" t="s">
        <v>23</v>
      </c>
      <c r="HL147" s="23" t="s">
        <v>124</v>
      </c>
      <c r="HM147" s="120" t="s">
        <v>42</v>
      </c>
      <c r="HN147" s="117">
        <f>2+3+56+2+7.4+10.75+7+6+5.5</f>
        <v>99.65</v>
      </c>
      <c r="HO147" s="145">
        <v>3.33</v>
      </c>
      <c r="HP147" s="119">
        <f>HN147*HO147</f>
        <v>331.83450000000005</v>
      </c>
      <c r="HQ147" s="140">
        <v>4</v>
      </c>
      <c r="HR147" s="141" t="s">
        <v>23</v>
      </c>
      <c r="HS147" s="23" t="s">
        <v>124</v>
      </c>
      <c r="HT147" s="120" t="s">
        <v>42</v>
      </c>
      <c r="HU147" s="117">
        <f>2+3+56+2+7.4+10.75+7+6+5.5</f>
        <v>99.65</v>
      </c>
      <c r="HV147" s="145">
        <v>3.33</v>
      </c>
      <c r="HW147" s="119">
        <f>HU147*HV147</f>
        <v>331.83450000000005</v>
      </c>
      <c r="HX147" s="140">
        <v>4</v>
      </c>
      <c r="HY147" s="141" t="s">
        <v>23</v>
      </c>
      <c r="HZ147" s="23" t="s">
        <v>124</v>
      </c>
      <c r="IA147" s="120" t="s">
        <v>42</v>
      </c>
      <c r="IB147" s="117">
        <f>2+3+56+2+7.4+10.75+7+6+5.5</f>
        <v>99.65</v>
      </c>
      <c r="IC147" s="145">
        <v>3.33</v>
      </c>
      <c r="ID147" s="119">
        <f>IB147*IC147</f>
        <v>331.83450000000005</v>
      </c>
      <c r="IE147" s="140">
        <v>4</v>
      </c>
      <c r="IF147" s="141" t="s">
        <v>23</v>
      </c>
      <c r="IG147" s="23" t="s">
        <v>124</v>
      </c>
      <c r="IH147" s="120" t="s">
        <v>42</v>
      </c>
      <c r="II147" s="117">
        <f>2+3+56+2+7.4+10.75+7+6+5.5</f>
        <v>99.65</v>
      </c>
      <c r="IJ147" s="145">
        <v>3.33</v>
      </c>
      <c r="IK147" s="119">
        <f>II147*IJ147</f>
        <v>331.83450000000005</v>
      </c>
      <c r="IL147" s="140">
        <v>4</v>
      </c>
      <c r="IM147" s="141" t="s">
        <v>23</v>
      </c>
      <c r="IN147" s="23" t="s">
        <v>124</v>
      </c>
      <c r="IO147" s="120" t="s">
        <v>42</v>
      </c>
      <c r="IP147" s="117">
        <f>2+3+56+2+7.4+10.75+7+6+5.5</f>
        <v>99.65</v>
      </c>
      <c r="IQ147" s="145">
        <v>3.33</v>
      </c>
      <c r="IR147" s="119">
        <f>IP147*IQ147</f>
        <v>331.83450000000005</v>
      </c>
      <c r="IS147" s="140">
        <v>4</v>
      </c>
      <c r="IT147" s="141" t="s">
        <v>23</v>
      </c>
      <c r="IU147" s="23" t="s">
        <v>124</v>
      </c>
      <c r="IV147" s="120" t="s">
        <v>42</v>
      </c>
    </row>
    <row r="148" spans="1:256" s="73" customFormat="1" ht="57" customHeight="1">
      <c r="A148" s="140"/>
      <c r="B148" s="141"/>
      <c r="C148" s="38" t="s">
        <v>125</v>
      </c>
      <c r="D148" s="120"/>
      <c r="E148" s="117"/>
      <c r="F148" s="145"/>
      <c r="G148" s="119"/>
      <c r="H148"/>
      <c r="I148"/>
      <c r="J148"/>
      <c r="K148"/>
      <c r="L148"/>
      <c r="M148"/>
      <c r="N148"/>
      <c r="O148" s="140"/>
      <c r="P148" s="141"/>
      <c r="Q148" s="38" t="s">
        <v>125</v>
      </c>
      <c r="R148" s="120"/>
      <c r="S148" s="117"/>
      <c r="T148" s="145"/>
      <c r="U148" s="119"/>
      <c r="V148" s="140"/>
      <c r="W148" s="141"/>
      <c r="X148" s="38" t="s">
        <v>125</v>
      </c>
      <c r="Y148" s="120"/>
      <c r="Z148" s="117"/>
      <c r="AA148" s="145"/>
      <c r="AB148" s="119"/>
      <c r="AC148" s="140"/>
      <c r="AD148" s="141"/>
      <c r="AE148" s="38" t="s">
        <v>125</v>
      </c>
      <c r="AF148" s="120"/>
      <c r="AG148" s="117"/>
      <c r="AH148" s="145"/>
      <c r="AI148" s="119"/>
      <c r="AJ148" s="140"/>
      <c r="AK148" s="141"/>
      <c r="AL148" s="38" t="s">
        <v>125</v>
      </c>
      <c r="AM148" s="120"/>
      <c r="AN148" s="117"/>
      <c r="AO148" s="145"/>
      <c r="AP148" s="119"/>
      <c r="AQ148" s="140"/>
      <c r="AR148" s="141"/>
      <c r="AS148" s="38" t="s">
        <v>125</v>
      </c>
      <c r="AT148" s="120"/>
      <c r="AU148" s="117"/>
      <c r="AV148" s="145"/>
      <c r="AW148" s="119"/>
      <c r="AX148" s="140"/>
      <c r="AY148" s="141"/>
      <c r="AZ148" s="38" t="s">
        <v>125</v>
      </c>
      <c r="BA148" s="120"/>
      <c r="BB148" s="117"/>
      <c r="BC148" s="145"/>
      <c r="BD148" s="119"/>
      <c r="BE148" s="140"/>
      <c r="BF148" s="141"/>
      <c r="BG148" s="38" t="s">
        <v>125</v>
      </c>
      <c r="BH148" s="120"/>
      <c r="BI148" s="117"/>
      <c r="BJ148" s="145"/>
      <c r="BK148" s="119"/>
      <c r="BL148" s="140"/>
      <c r="BM148" s="141"/>
      <c r="BN148" s="38" t="s">
        <v>125</v>
      </c>
      <c r="BO148" s="120"/>
      <c r="BP148" s="117"/>
      <c r="BQ148" s="145"/>
      <c r="BR148" s="119"/>
      <c r="BS148" s="140"/>
      <c r="BT148" s="141"/>
      <c r="BU148" s="38" t="s">
        <v>125</v>
      </c>
      <c r="BV148" s="120"/>
      <c r="BW148" s="117"/>
      <c r="BX148" s="145"/>
      <c r="BY148" s="119"/>
      <c r="BZ148" s="140"/>
      <c r="CA148" s="141"/>
      <c r="CB148" s="38" t="s">
        <v>125</v>
      </c>
      <c r="CC148" s="120"/>
      <c r="CD148" s="117"/>
      <c r="CE148" s="145"/>
      <c r="CF148" s="119"/>
      <c r="CG148" s="140"/>
      <c r="CH148" s="141"/>
      <c r="CI148" s="38" t="s">
        <v>125</v>
      </c>
      <c r="CJ148" s="120"/>
      <c r="CK148" s="117"/>
      <c r="CL148" s="145"/>
      <c r="CM148" s="119"/>
      <c r="CN148" s="140"/>
      <c r="CO148" s="141"/>
      <c r="CP148" s="38" t="s">
        <v>125</v>
      </c>
      <c r="CQ148" s="120"/>
      <c r="CR148" s="117"/>
      <c r="CS148" s="145"/>
      <c r="CT148" s="119"/>
      <c r="CU148" s="140"/>
      <c r="CV148" s="141"/>
      <c r="CW148" s="38" t="s">
        <v>125</v>
      </c>
      <c r="CX148" s="120"/>
      <c r="CY148" s="117"/>
      <c r="CZ148" s="145"/>
      <c r="DA148" s="119"/>
      <c r="DB148" s="140"/>
      <c r="DC148" s="141"/>
      <c r="DD148" s="38" t="s">
        <v>125</v>
      </c>
      <c r="DE148" s="120"/>
      <c r="DF148" s="117"/>
      <c r="DG148" s="145"/>
      <c r="DH148" s="119"/>
      <c r="DI148" s="140"/>
      <c r="DJ148" s="141"/>
      <c r="DK148" s="38" t="s">
        <v>125</v>
      </c>
      <c r="DL148" s="120"/>
      <c r="DM148" s="117"/>
      <c r="DN148" s="145"/>
      <c r="DO148" s="119"/>
      <c r="DP148" s="140"/>
      <c r="DQ148" s="141"/>
      <c r="DR148" s="38" t="s">
        <v>125</v>
      </c>
      <c r="DS148" s="120"/>
      <c r="DT148" s="117"/>
      <c r="DU148" s="145"/>
      <c r="DV148" s="119"/>
      <c r="DW148" s="140"/>
      <c r="DX148" s="141"/>
      <c r="DY148" s="38" t="s">
        <v>125</v>
      </c>
      <c r="DZ148" s="120"/>
      <c r="EA148" s="117"/>
      <c r="EB148" s="145"/>
      <c r="EC148" s="119"/>
      <c r="ED148" s="140"/>
      <c r="EE148" s="141"/>
      <c r="EF148" s="38" t="s">
        <v>125</v>
      </c>
      <c r="EG148" s="120"/>
      <c r="EH148" s="117"/>
      <c r="EI148" s="145"/>
      <c r="EJ148" s="119"/>
      <c r="EK148" s="140"/>
      <c r="EL148" s="141"/>
      <c r="EM148" s="38" t="s">
        <v>125</v>
      </c>
      <c r="EN148" s="120"/>
      <c r="EO148" s="117"/>
      <c r="EP148" s="145"/>
      <c r="EQ148" s="119"/>
      <c r="ER148" s="140"/>
      <c r="ES148" s="141"/>
      <c r="ET148" s="38" t="s">
        <v>125</v>
      </c>
      <c r="EU148" s="120"/>
      <c r="EV148" s="117"/>
      <c r="EW148" s="145"/>
      <c r="EX148" s="119"/>
      <c r="EY148" s="140"/>
      <c r="EZ148" s="141"/>
      <c r="FA148" s="38" t="s">
        <v>125</v>
      </c>
      <c r="FB148" s="120"/>
      <c r="FC148" s="117"/>
      <c r="FD148" s="145"/>
      <c r="FE148" s="119"/>
      <c r="FF148" s="140"/>
      <c r="FG148" s="141"/>
      <c r="FH148" s="38" t="s">
        <v>125</v>
      </c>
      <c r="FI148" s="120"/>
      <c r="FJ148" s="117"/>
      <c r="FK148" s="145"/>
      <c r="FL148" s="119"/>
      <c r="FM148" s="140"/>
      <c r="FN148" s="141"/>
      <c r="FO148" s="38" t="s">
        <v>125</v>
      </c>
      <c r="FP148" s="120"/>
      <c r="FQ148" s="117"/>
      <c r="FR148" s="145"/>
      <c r="FS148" s="119"/>
      <c r="FT148" s="140"/>
      <c r="FU148" s="141"/>
      <c r="FV148" s="38" t="s">
        <v>125</v>
      </c>
      <c r="FW148" s="120"/>
      <c r="FX148" s="117"/>
      <c r="FY148" s="145"/>
      <c r="FZ148" s="119"/>
      <c r="GA148" s="140"/>
      <c r="GB148" s="141"/>
      <c r="GC148" s="38" t="s">
        <v>125</v>
      </c>
      <c r="GD148" s="120"/>
      <c r="GE148" s="117"/>
      <c r="GF148" s="145"/>
      <c r="GG148" s="119"/>
      <c r="GH148" s="140"/>
      <c r="GI148" s="141"/>
      <c r="GJ148" s="38" t="s">
        <v>125</v>
      </c>
      <c r="GK148" s="120"/>
      <c r="GL148" s="117"/>
      <c r="GM148" s="145"/>
      <c r="GN148" s="119"/>
      <c r="GO148" s="140"/>
      <c r="GP148" s="141"/>
      <c r="GQ148" s="38" t="s">
        <v>125</v>
      </c>
      <c r="GR148" s="120"/>
      <c r="GS148" s="117"/>
      <c r="GT148" s="145"/>
      <c r="GU148" s="119"/>
      <c r="GV148" s="140"/>
      <c r="GW148" s="141"/>
      <c r="GX148" s="38" t="s">
        <v>125</v>
      </c>
      <c r="GY148" s="120"/>
      <c r="GZ148" s="117"/>
      <c r="HA148" s="145"/>
      <c r="HB148" s="119"/>
      <c r="HC148" s="140"/>
      <c r="HD148" s="141"/>
      <c r="HE148" s="38" t="s">
        <v>125</v>
      </c>
      <c r="HF148" s="120"/>
      <c r="HG148" s="117"/>
      <c r="HH148" s="145"/>
      <c r="HI148" s="119"/>
      <c r="HJ148" s="140"/>
      <c r="HK148" s="141"/>
      <c r="HL148" s="38" t="s">
        <v>125</v>
      </c>
      <c r="HM148" s="120"/>
      <c r="HN148" s="117"/>
      <c r="HO148" s="145"/>
      <c r="HP148" s="119"/>
      <c r="HQ148" s="140"/>
      <c r="HR148" s="141"/>
      <c r="HS148" s="38" t="s">
        <v>125</v>
      </c>
      <c r="HT148" s="120"/>
      <c r="HU148" s="117"/>
      <c r="HV148" s="145"/>
      <c r="HW148" s="119"/>
      <c r="HX148" s="140"/>
      <c r="HY148" s="141"/>
      <c r="HZ148" s="38" t="s">
        <v>125</v>
      </c>
      <c r="IA148" s="120"/>
      <c r="IB148" s="117"/>
      <c r="IC148" s="145"/>
      <c r="ID148" s="119"/>
      <c r="IE148" s="140"/>
      <c r="IF148" s="141"/>
      <c r="IG148" s="38" t="s">
        <v>125</v>
      </c>
      <c r="IH148" s="120"/>
      <c r="II148" s="117"/>
      <c r="IJ148" s="145"/>
      <c r="IK148" s="119"/>
      <c r="IL148" s="140"/>
      <c r="IM148" s="141"/>
      <c r="IN148" s="38" t="s">
        <v>125</v>
      </c>
      <c r="IO148" s="120"/>
      <c r="IP148" s="117"/>
      <c r="IQ148" s="145"/>
      <c r="IR148" s="119"/>
      <c r="IS148" s="140"/>
      <c r="IT148" s="141"/>
      <c r="IU148" s="38" t="s">
        <v>125</v>
      </c>
      <c r="IV148" s="120"/>
    </row>
    <row r="149" spans="1:256" ht="18.75" customHeight="1">
      <c r="A149" s="140">
        <v>5</v>
      </c>
      <c r="B149" s="141" t="s">
        <v>23</v>
      </c>
      <c r="C149" s="23" t="s">
        <v>126</v>
      </c>
      <c r="D149" s="120" t="s">
        <v>32</v>
      </c>
      <c r="E149" s="117">
        <f>7.44+8.5+7+7+7.4+7.8+16.05</f>
        <v>61.19</v>
      </c>
      <c r="F149" s="145"/>
      <c r="G149" s="119"/>
      <c r="H149"/>
      <c r="I149"/>
      <c r="J149"/>
      <c r="K149"/>
      <c r="L149"/>
      <c r="M149"/>
      <c r="N149"/>
      <c r="O149" s="140">
        <v>5</v>
      </c>
      <c r="P149" s="141" t="s">
        <v>23</v>
      </c>
      <c r="Q149" s="23" t="s">
        <v>126</v>
      </c>
      <c r="R149" s="120" t="s">
        <v>32</v>
      </c>
      <c r="S149" s="117">
        <f>7.44+8.5+7+7+7.4+7.8+16.05</f>
        <v>61.19</v>
      </c>
      <c r="T149" s="145">
        <v>21.58</v>
      </c>
      <c r="U149" s="119">
        <f>S149*T149</f>
        <v>1320.4801999999997</v>
      </c>
      <c r="V149" s="140">
        <v>5</v>
      </c>
      <c r="W149" s="141" t="s">
        <v>23</v>
      </c>
      <c r="X149" s="23" t="s">
        <v>126</v>
      </c>
      <c r="Y149" s="120" t="s">
        <v>32</v>
      </c>
      <c r="Z149" s="117">
        <f>7.44+8.5+7+7+7.4+7.8+16.05</f>
        <v>61.19</v>
      </c>
      <c r="AA149" s="145">
        <v>21.58</v>
      </c>
      <c r="AB149" s="119">
        <f>Z149*AA149</f>
        <v>1320.4801999999997</v>
      </c>
      <c r="AC149" s="140">
        <v>5</v>
      </c>
      <c r="AD149" s="141" t="s">
        <v>23</v>
      </c>
      <c r="AE149" s="23" t="s">
        <v>126</v>
      </c>
      <c r="AF149" s="120" t="s">
        <v>32</v>
      </c>
      <c r="AG149" s="117">
        <f>7.44+8.5+7+7+7.4+7.8+16.05</f>
        <v>61.19</v>
      </c>
      <c r="AH149" s="145">
        <v>21.58</v>
      </c>
      <c r="AI149" s="119">
        <f>AG149*AH149</f>
        <v>1320.4801999999997</v>
      </c>
      <c r="AJ149" s="140">
        <v>5</v>
      </c>
      <c r="AK149" s="141" t="s">
        <v>23</v>
      </c>
      <c r="AL149" s="23" t="s">
        <v>126</v>
      </c>
      <c r="AM149" s="120" t="s">
        <v>32</v>
      </c>
      <c r="AN149" s="117">
        <f>7.44+8.5+7+7+7.4+7.8+16.05</f>
        <v>61.19</v>
      </c>
      <c r="AO149" s="145">
        <v>21.58</v>
      </c>
      <c r="AP149" s="119">
        <f>AN149*AO149</f>
        <v>1320.4801999999997</v>
      </c>
      <c r="AQ149" s="140">
        <v>5</v>
      </c>
      <c r="AR149" s="141" t="s">
        <v>23</v>
      </c>
      <c r="AS149" s="23" t="s">
        <v>126</v>
      </c>
      <c r="AT149" s="120" t="s">
        <v>32</v>
      </c>
      <c r="AU149" s="117">
        <f>7.44+8.5+7+7+7.4+7.8+16.05</f>
        <v>61.19</v>
      </c>
      <c r="AV149" s="145">
        <v>21.58</v>
      </c>
      <c r="AW149" s="119">
        <f>AU149*AV149</f>
        <v>1320.4801999999997</v>
      </c>
      <c r="AX149" s="140">
        <v>5</v>
      </c>
      <c r="AY149" s="141" t="s">
        <v>23</v>
      </c>
      <c r="AZ149" s="23" t="s">
        <v>126</v>
      </c>
      <c r="BA149" s="120" t="s">
        <v>32</v>
      </c>
      <c r="BB149" s="117">
        <f>7.44+8.5+7+7+7.4+7.8+16.05</f>
        <v>61.19</v>
      </c>
      <c r="BC149" s="145">
        <v>21.58</v>
      </c>
      <c r="BD149" s="119">
        <f>BB149*BC149</f>
        <v>1320.4801999999997</v>
      </c>
      <c r="BE149" s="140">
        <v>5</v>
      </c>
      <c r="BF149" s="141" t="s">
        <v>23</v>
      </c>
      <c r="BG149" s="23" t="s">
        <v>126</v>
      </c>
      <c r="BH149" s="120" t="s">
        <v>32</v>
      </c>
      <c r="BI149" s="117">
        <f>7.44+8.5+7+7+7.4+7.8+16.05</f>
        <v>61.19</v>
      </c>
      <c r="BJ149" s="145">
        <v>21.58</v>
      </c>
      <c r="BK149" s="119">
        <f>BI149*BJ149</f>
        <v>1320.4801999999997</v>
      </c>
      <c r="BL149" s="140">
        <v>5</v>
      </c>
      <c r="BM149" s="141" t="s">
        <v>23</v>
      </c>
      <c r="BN149" s="23" t="s">
        <v>126</v>
      </c>
      <c r="BO149" s="120" t="s">
        <v>32</v>
      </c>
      <c r="BP149" s="117">
        <f>7.44+8.5+7+7+7.4+7.8+16.05</f>
        <v>61.19</v>
      </c>
      <c r="BQ149" s="145">
        <v>21.58</v>
      </c>
      <c r="BR149" s="119">
        <f>BP149*BQ149</f>
        <v>1320.4801999999997</v>
      </c>
      <c r="BS149" s="140">
        <v>5</v>
      </c>
      <c r="BT149" s="141" t="s">
        <v>23</v>
      </c>
      <c r="BU149" s="23" t="s">
        <v>126</v>
      </c>
      <c r="BV149" s="120" t="s">
        <v>32</v>
      </c>
      <c r="BW149" s="117">
        <f>7.44+8.5+7+7+7.4+7.8+16.05</f>
        <v>61.19</v>
      </c>
      <c r="BX149" s="145">
        <v>21.58</v>
      </c>
      <c r="BY149" s="119">
        <f>BW149*BX149</f>
        <v>1320.4801999999997</v>
      </c>
      <c r="BZ149" s="140">
        <v>5</v>
      </c>
      <c r="CA149" s="141" t="s">
        <v>23</v>
      </c>
      <c r="CB149" s="23" t="s">
        <v>126</v>
      </c>
      <c r="CC149" s="120" t="s">
        <v>32</v>
      </c>
      <c r="CD149" s="117">
        <f>7.44+8.5+7+7+7.4+7.8+16.05</f>
        <v>61.19</v>
      </c>
      <c r="CE149" s="145">
        <v>21.58</v>
      </c>
      <c r="CF149" s="119">
        <f>CD149*CE149</f>
        <v>1320.4801999999997</v>
      </c>
      <c r="CG149" s="140">
        <v>5</v>
      </c>
      <c r="CH149" s="141" t="s">
        <v>23</v>
      </c>
      <c r="CI149" s="23" t="s">
        <v>126</v>
      </c>
      <c r="CJ149" s="120" t="s">
        <v>32</v>
      </c>
      <c r="CK149" s="117">
        <f>7.44+8.5+7+7+7.4+7.8+16.05</f>
        <v>61.19</v>
      </c>
      <c r="CL149" s="145">
        <v>21.58</v>
      </c>
      <c r="CM149" s="119">
        <f>CK149*CL149</f>
        <v>1320.4801999999997</v>
      </c>
      <c r="CN149" s="140">
        <v>5</v>
      </c>
      <c r="CO149" s="141" t="s">
        <v>23</v>
      </c>
      <c r="CP149" s="23" t="s">
        <v>126</v>
      </c>
      <c r="CQ149" s="120" t="s">
        <v>32</v>
      </c>
      <c r="CR149" s="117">
        <f>7.44+8.5+7+7+7.4+7.8+16.05</f>
        <v>61.19</v>
      </c>
      <c r="CS149" s="145">
        <v>21.58</v>
      </c>
      <c r="CT149" s="119">
        <f>CR149*CS149</f>
        <v>1320.4801999999997</v>
      </c>
      <c r="CU149" s="140">
        <v>5</v>
      </c>
      <c r="CV149" s="141" t="s">
        <v>23</v>
      </c>
      <c r="CW149" s="23" t="s">
        <v>126</v>
      </c>
      <c r="CX149" s="120" t="s">
        <v>32</v>
      </c>
      <c r="CY149" s="117">
        <f>7.44+8.5+7+7+7.4+7.8+16.05</f>
        <v>61.19</v>
      </c>
      <c r="CZ149" s="145">
        <v>21.58</v>
      </c>
      <c r="DA149" s="119">
        <f>CY149*CZ149</f>
        <v>1320.4801999999997</v>
      </c>
      <c r="DB149" s="140">
        <v>5</v>
      </c>
      <c r="DC149" s="141" t="s">
        <v>23</v>
      </c>
      <c r="DD149" s="23" t="s">
        <v>126</v>
      </c>
      <c r="DE149" s="120" t="s">
        <v>32</v>
      </c>
      <c r="DF149" s="117">
        <f>7.44+8.5+7+7+7.4+7.8+16.05</f>
        <v>61.19</v>
      </c>
      <c r="DG149" s="145">
        <v>21.58</v>
      </c>
      <c r="DH149" s="119">
        <f>DF149*DG149</f>
        <v>1320.4801999999997</v>
      </c>
      <c r="DI149" s="140">
        <v>5</v>
      </c>
      <c r="DJ149" s="141" t="s">
        <v>23</v>
      </c>
      <c r="DK149" s="23" t="s">
        <v>126</v>
      </c>
      <c r="DL149" s="120" t="s">
        <v>32</v>
      </c>
      <c r="DM149" s="117">
        <f>7.44+8.5+7+7+7.4+7.8+16.05</f>
        <v>61.19</v>
      </c>
      <c r="DN149" s="145">
        <v>21.58</v>
      </c>
      <c r="DO149" s="119">
        <f>DM149*DN149</f>
        <v>1320.4801999999997</v>
      </c>
      <c r="DP149" s="140">
        <v>5</v>
      </c>
      <c r="DQ149" s="141" t="s">
        <v>23</v>
      </c>
      <c r="DR149" s="23" t="s">
        <v>126</v>
      </c>
      <c r="DS149" s="120" t="s">
        <v>32</v>
      </c>
      <c r="DT149" s="117">
        <f>7.44+8.5+7+7+7.4+7.8+16.05</f>
        <v>61.19</v>
      </c>
      <c r="DU149" s="145">
        <v>21.58</v>
      </c>
      <c r="DV149" s="119">
        <f>DT149*DU149</f>
        <v>1320.4801999999997</v>
      </c>
      <c r="DW149" s="140">
        <v>5</v>
      </c>
      <c r="DX149" s="141" t="s">
        <v>23</v>
      </c>
      <c r="DY149" s="23" t="s">
        <v>126</v>
      </c>
      <c r="DZ149" s="120" t="s">
        <v>32</v>
      </c>
      <c r="EA149" s="117">
        <f>7.44+8.5+7+7+7.4+7.8+16.05</f>
        <v>61.19</v>
      </c>
      <c r="EB149" s="145">
        <v>21.58</v>
      </c>
      <c r="EC149" s="119">
        <f>EA149*EB149</f>
        <v>1320.4801999999997</v>
      </c>
      <c r="ED149" s="140">
        <v>5</v>
      </c>
      <c r="EE149" s="141" t="s">
        <v>23</v>
      </c>
      <c r="EF149" s="23" t="s">
        <v>126</v>
      </c>
      <c r="EG149" s="120" t="s">
        <v>32</v>
      </c>
      <c r="EH149" s="117">
        <f>7.44+8.5+7+7+7.4+7.8+16.05</f>
        <v>61.19</v>
      </c>
      <c r="EI149" s="145">
        <v>21.58</v>
      </c>
      <c r="EJ149" s="119">
        <f>EH149*EI149</f>
        <v>1320.4801999999997</v>
      </c>
      <c r="EK149" s="140">
        <v>5</v>
      </c>
      <c r="EL149" s="141" t="s">
        <v>23</v>
      </c>
      <c r="EM149" s="23" t="s">
        <v>126</v>
      </c>
      <c r="EN149" s="120" t="s">
        <v>32</v>
      </c>
      <c r="EO149" s="117">
        <f>7.44+8.5+7+7+7.4+7.8+16.05</f>
        <v>61.19</v>
      </c>
      <c r="EP149" s="145">
        <v>21.58</v>
      </c>
      <c r="EQ149" s="119">
        <f>EO149*EP149</f>
        <v>1320.4801999999997</v>
      </c>
      <c r="ER149" s="140">
        <v>5</v>
      </c>
      <c r="ES149" s="141" t="s">
        <v>23</v>
      </c>
      <c r="ET149" s="23" t="s">
        <v>126</v>
      </c>
      <c r="EU149" s="120" t="s">
        <v>32</v>
      </c>
      <c r="EV149" s="117">
        <f>7.44+8.5+7+7+7.4+7.8+16.05</f>
        <v>61.19</v>
      </c>
      <c r="EW149" s="145">
        <v>21.58</v>
      </c>
      <c r="EX149" s="119">
        <f>EV149*EW149</f>
        <v>1320.4801999999997</v>
      </c>
      <c r="EY149" s="140">
        <v>5</v>
      </c>
      <c r="EZ149" s="141" t="s">
        <v>23</v>
      </c>
      <c r="FA149" s="23" t="s">
        <v>126</v>
      </c>
      <c r="FB149" s="120" t="s">
        <v>32</v>
      </c>
      <c r="FC149" s="117">
        <f>7.44+8.5+7+7+7.4+7.8+16.05</f>
        <v>61.19</v>
      </c>
      <c r="FD149" s="145">
        <v>21.58</v>
      </c>
      <c r="FE149" s="119">
        <f>FC149*FD149</f>
        <v>1320.4801999999997</v>
      </c>
      <c r="FF149" s="140">
        <v>5</v>
      </c>
      <c r="FG149" s="141" t="s">
        <v>23</v>
      </c>
      <c r="FH149" s="23" t="s">
        <v>126</v>
      </c>
      <c r="FI149" s="120" t="s">
        <v>32</v>
      </c>
      <c r="FJ149" s="117">
        <f>7.44+8.5+7+7+7.4+7.8+16.05</f>
        <v>61.19</v>
      </c>
      <c r="FK149" s="145">
        <v>21.58</v>
      </c>
      <c r="FL149" s="119">
        <f>FJ149*FK149</f>
        <v>1320.4801999999997</v>
      </c>
      <c r="FM149" s="140">
        <v>5</v>
      </c>
      <c r="FN149" s="141" t="s">
        <v>23</v>
      </c>
      <c r="FO149" s="23" t="s">
        <v>126</v>
      </c>
      <c r="FP149" s="120" t="s">
        <v>32</v>
      </c>
      <c r="FQ149" s="117">
        <f>7.44+8.5+7+7+7.4+7.8+16.05</f>
        <v>61.19</v>
      </c>
      <c r="FR149" s="145">
        <v>21.58</v>
      </c>
      <c r="FS149" s="119">
        <f>FQ149*FR149</f>
        <v>1320.4801999999997</v>
      </c>
      <c r="FT149" s="140">
        <v>5</v>
      </c>
      <c r="FU149" s="141" t="s">
        <v>23</v>
      </c>
      <c r="FV149" s="23" t="s">
        <v>126</v>
      </c>
      <c r="FW149" s="120" t="s">
        <v>32</v>
      </c>
      <c r="FX149" s="117">
        <f>7.44+8.5+7+7+7.4+7.8+16.05</f>
        <v>61.19</v>
      </c>
      <c r="FY149" s="145">
        <v>21.58</v>
      </c>
      <c r="FZ149" s="119">
        <f>FX149*FY149</f>
        <v>1320.4801999999997</v>
      </c>
      <c r="GA149" s="140">
        <v>5</v>
      </c>
      <c r="GB149" s="141" t="s">
        <v>23</v>
      </c>
      <c r="GC149" s="23" t="s">
        <v>126</v>
      </c>
      <c r="GD149" s="120" t="s">
        <v>32</v>
      </c>
      <c r="GE149" s="117">
        <f>7.44+8.5+7+7+7.4+7.8+16.05</f>
        <v>61.19</v>
      </c>
      <c r="GF149" s="145">
        <v>21.58</v>
      </c>
      <c r="GG149" s="119">
        <f>GE149*GF149</f>
        <v>1320.4801999999997</v>
      </c>
      <c r="GH149" s="140">
        <v>5</v>
      </c>
      <c r="GI149" s="141" t="s">
        <v>23</v>
      </c>
      <c r="GJ149" s="23" t="s">
        <v>126</v>
      </c>
      <c r="GK149" s="120" t="s">
        <v>32</v>
      </c>
      <c r="GL149" s="117">
        <f>7.44+8.5+7+7+7.4+7.8+16.05</f>
        <v>61.19</v>
      </c>
      <c r="GM149" s="145">
        <v>21.58</v>
      </c>
      <c r="GN149" s="119">
        <f>GL149*GM149</f>
        <v>1320.4801999999997</v>
      </c>
      <c r="GO149" s="140">
        <v>5</v>
      </c>
      <c r="GP149" s="141" t="s">
        <v>23</v>
      </c>
      <c r="GQ149" s="23" t="s">
        <v>126</v>
      </c>
      <c r="GR149" s="120" t="s">
        <v>32</v>
      </c>
      <c r="GS149" s="117">
        <f>7.44+8.5+7+7+7.4+7.8+16.05</f>
        <v>61.19</v>
      </c>
      <c r="GT149" s="145">
        <v>21.58</v>
      </c>
      <c r="GU149" s="119">
        <f>GS149*GT149</f>
        <v>1320.4801999999997</v>
      </c>
      <c r="GV149" s="140">
        <v>5</v>
      </c>
      <c r="GW149" s="141" t="s">
        <v>23</v>
      </c>
      <c r="GX149" s="23" t="s">
        <v>126</v>
      </c>
      <c r="GY149" s="120" t="s">
        <v>32</v>
      </c>
      <c r="GZ149" s="117">
        <f>7.44+8.5+7+7+7.4+7.8+16.05</f>
        <v>61.19</v>
      </c>
      <c r="HA149" s="145">
        <v>21.58</v>
      </c>
      <c r="HB149" s="119">
        <f>GZ149*HA149</f>
        <v>1320.4801999999997</v>
      </c>
      <c r="HC149" s="140">
        <v>5</v>
      </c>
      <c r="HD149" s="141" t="s">
        <v>23</v>
      </c>
      <c r="HE149" s="23" t="s">
        <v>126</v>
      </c>
      <c r="HF149" s="120" t="s">
        <v>32</v>
      </c>
      <c r="HG149" s="117">
        <f>7.44+8.5+7+7+7.4+7.8+16.05</f>
        <v>61.19</v>
      </c>
      <c r="HH149" s="145">
        <v>21.58</v>
      </c>
      <c r="HI149" s="119">
        <f>HG149*HH149</f>
        <v>1320.4801999999997</v>
      </c>
      <c r="HJ149" s="140">
        <v>5</v>
      </c>
      <c r="HK149" s="141" t="s">
        <v>23</v>
      </c>
      <c r="HL149" s="23" t="s">
        <v>126</v>
      </c>
      <c r="HM149" s="120" t="s">
        <v>32</v>
      </c>
      <c r="HN149" s="117">
        <f>7.44+8.5+7+7+7.4+7.8+16.05</f>
        <v>61.19</v>
      </c>
      <c r="HO149" s="145">
        <v>21.58</v>
      </c>
      <c r="HP149" s="119">
        <f>HN149*HO149</f>
        <v>1320.4801999999997</v>
      </c>
      <c r="HQ149" s="140">
        <v>5</v>
      </c>
      <c r="HR149" s="141" t="s">
        <v>23</v>
      </c>
      <c r="HS149" s="23" t="s">
        <v>126</v>
      </c>
      <c r="HT149" s="120" t="s">
        <v>32</v>
      </c>
      <c r="HU149" s="117">
        <f>7.44+8.5+7+7+7.4+7.8+16.05</f>
        <v>61.19</v>
      </c>
      <c r="HV149" s="145">
        <v>21.58</v>
      </c>
      <c r="HW149" s="119">
        <f>HU149*HV149</f>
        <v>1320.4801999999997</v>
      </c>
      <c r="HX149" s="140">
        <v>5</v>
      </c>
      <c r="HY149" s="141" t="s">
        <v>23</v>
      </c>
      <c r="HZ149" s="23" t="s">
        <v>126</v>
      </c>
      <c r="IA149" s="120" t="s">
        <v>32</v>
      </c>
      <c r="IB149" s="117">
        <f>7.44+8.5+7+7+7.4+7.8+16.05</f>
        <v>61.19</v>
      </c>
      <c r="IC149" s="145">
        <v>21.58</v>
      </c>
      <c r="ID149" s="119">
        <f>IB149*IC149</f>
        <v>1320.4801999999997</v>
      </c>
      <c r="IE149" s="140">
        <v>5</v>
      </c>
      <c r="IF149" s="141" t="s">
        <v>23</v>
      </c>
      <c r="IG149" s="23" t="s">
        <v>126</v>
      </c>
      <c r="IH149" s="120" t="s">
        <v>32</v>
      </c>
      <c r="II149" s="117">
        <f>7.44+8.5+7+7+7.4+7.8+16.05</f>
        <v>61.19</v>
      </c>
      <c r="IJ149" s="145">
        <v>21.58</v>
      </c>
      <c r="IK149" s="119">
        <f>II149*IJ149</f>
        <v>1320.4801999999997</v>
      </c>
      <c r="IL149" s="140">
        <v>5</v>
      </c>
      <c r="IM149" s="141" t="s">
        <v>23</v>
      </c>
      <c r="IN149" s="23" t="s">
        <v>126</v>
      </c>
      <c r="IO149" s="120" t="s">
        <v>32</v>
      </c>
      <c r="IP149" s="117">
        <f>7.44+8.5+7+7+7.4+7.8+16.05</f>
        <v>61.19</v>
      </c>
      <c r="IQ149" s="145">
        <v>21.58</v>
      </c>
      <c r="IR149" s="119">
        <f>IP149*IQ149</f>
        <v>1320.4801999999997</v>
      </c>
      <c r="IS149" s="140">
        <v>5</v>
      </c>
      <c r="IT149" s="141" t="s">
        <v>23</v>
      </c>
      <c r="IU149" s="23" t="s">
        <v>126</v>
      </c>
      <c r="IV149" s="120" t="s">
        <v>32</v>
      </c>
    </row>
    <row r="150" spans="1:256" s="73" customFormat="1" ht="57.75" customHeight="1">
      <c r="A150" s="140"/>
      <c r="B150" s="141"/>
      <c r="C150" s="38" t="s">
        <v>127</v>
      </c>
      <c r="D150" s="120"/>
      <c r="E150" s="117"/>
      <c r="F150" s="145"/>
      <c r="G150" s="119"/>
      <c r="H150"/>
      <c r="I150"/>
      <c r="J150"/>
      <c r="K150"/>
      <c r="L150"/>
      <c r="M150"/>
      <c r="N150"/>
      <c r="O150" s="140"/>
      <c r="P150" s="141"/>
      <c r="Q150" s="38" t="s">
        <v>127</v>
      </c>
      <c r="R150" s="120"/>
      <c r="S150" s="117"/>
      <c r="T150" s="145"/>
      <c r="U150" s="119"/>
      <c r="V150" s="140"/>
      <c r="W150" s="141"/>
      <c r="X150" s="38" t="s">
        <v>127</v>
      </c>
      <c r="Y150" s="120"/>
      <c r="Z150" s="117"/>
      <c r="AA150" s="145"/>
      <c r="AB150" s="119"/>
      <c r="AC150" s="140"/>
      <c r="AD150" s="141"/>
      <c r="AE150" s="38" t="s">
        <v>127</v>
      </c>
      <c r="AF150" s="120"/>
      <c r="AG150" s="117"/>
      <c r="AH150" s="145"/>
      <c r="AI150" s="119"/>
      <c r="AJ150" s="140"/>
      <c r="AK150" s="141"/>
      <c r="AL150" s="38" t="s">
        <v>127</v>
      </c>
      <c r="AM150" s="120"/>
      <c r="AN150" s="117"/>
      <c r="AO150" s="145"/>
      <c r="AP150" s="119"/>
      <c r="AQ150" s="140"/>
      <c r="AR150" s="141"/>
      <c r="AS150" s="38" t="s">
        <v>127</v>
      </c>
      <c r="AT150" s="120"/>
      <c r="AU150" s="117"/>
      <c r="AV150" s="145"/>
      <c r="AW150" s="119"/>
      <c r="AX150" s="140"/>
      <c r="AY150" s="141"/>
      <c r="AZ150" s="38" t="s">
        <v>127</v>
      </c>
      <c r="BA150" s="120"/>
      <c r="BB150" s="117"/>
      <c r="BC150" s="145"/>
      <c r="BD150" s="119"/>
      <c r="BE150" s="140"/>
      <c r="BF150" s="141"/>
      <c r="BG150" s="38" t="s">
        <v>127</v>
      </c>
      <c r="BH150" s="120"/>
      <c r="BI150" s="117"/>
      <c r="BJ150" s="145"/>
      <c r="BK150" s="119"/>
      <c r="BL150" s="140"/>
      <c r="BM150" s="141"/>
      <c r="BN150" s="38" t="s">
        <v>127</v>
      </c>
      <c r="BO150" s="120"/>
      <c r="BP150" s="117"/>
      <c r="BQ150" s="145"/>
      <c r="BR150" s="119"/>
      <c r="BS150" s="140"/>
      <c r="BT150" s="141"/>
      <c r="BU150" s="38" t="s">
        <v>127</v>
      </c>
      <c r="BV150" s="120"/>
      <c r="BW150" s="117"/>
      <c r="BX150" s="145"/>
      <c r="BY150" s="119"/>
      <c r="BZ150" s="140"/>
      <c r="CA150" s="141"/>
      <c r="CB150" s="38" t="s">
        <v>127</v>
      </c>
      <c r="CC150" s="120"/>
      <c r="CD150" s="117"/>
      <c r="CE150" s="145"/>
      <c r="CF150" s="119"/>
      <c r="CG150" s="140"/>
      <c r="CH150" s="141"/>
      <c r="CI150" s="38" t="s">
        <v>127</v>
      </c>
      <c r="CJ150" s="120"/>
      <c r="CK150" s="117"/>
      <c r="CL150" s="145"/>
      <c r="CM150" s="119"/>
      <c r="CN150" s="140"/>
      <c r="CO150" s="141"/>
      <c r="CP150" s="38" t="s">
        <v>127</v>
      </c>
      <c r="CQ150" s="120"/>
      <c r="CR150" s="117"/>
      <c r="CS150" s="145"/>
      <c r="CT150" s="119"/>
      <c r="CU150" s="140"/>
      <c r="CV150" s="141"/>
      <c r="CW150" s="38" t="s">
        <v>127</v>
      </c>
      <c r="CX150" s="120"/>
      <c r="CY150" s="117"/>
      <c r="CZ150" s="145"/>
      <c r="DA150" s="119"/>
      <c r="DB150" s="140"/>
      <c r="DC150" s="141"/>
      <c r="DD150" s="38" t="s">
        <v>127</v>
      </c>
      <c r="DE150" s="120"/>
      <c r="DF150" s="117"/>
      <c r="DG150" s="145"/>
      <c r="DH150" s="119"/>
      <c r="DI150" s="140"/>
      <c r="DJ150" s="141"/>
      <c r="DK150" s="38" t="s">
        <v>127</v>
      </c>
      <c r="DL150" s="120"/>
      <c r="DM150" s="117"/>
      <c r="DN150" s="145"/>
      <c r="DO150" s="119"/>
      <c r="DP150" s="140"/>
      <c r="DQ150" s="141"/>
      <c r="DR150" s="38" t="s">
        <v>127</v>
      </c>
      <c r="DS150" s="120"/>
      <c r="DT150" s="117"/>
      <c r="DU150" s="145"/>
      <c r="DV150" s="119"/>
      <c r="DW150" s="140"/>
      <c r="DX150" s="141"/>
      <c r="DY150" s="38" t="s">
        <v>127</v>
      </c>
      <c r="DZ150" s="120"/>
      <c r="EA150" s="117"/>
      <c r="EB150" s="145"/>
      <c r="EC150" s="119"/>
      <c r="ED150" s="140"/>
      <c r="EE150" s="141"/>
      <c r="EF150" s="38" t="s">
        <v>127</v>
      </c>
      <c r="EG150" s="120"/>
      <c r="EH150" s="117"/>
      <c r="EI150" s="145"/>
      <c r="EJ150" s="119"/>
      <c r="EK150" s="140"/>
      <c r="EL150" s="141"/>
      <c r="EM150" s="38" t="s">
        <v>127</v>
      </c>
      <c r="EN150" s="120"/>
      <c r="EO150" s="117"/>
      <c r="EP150" s="145"/>
      <c r="EQ150" s="119"/>
      <c r="ER150" s="140"/>
      <c r="ES150" s="141"/>
      <c r="ET150" s="38" t="s">
        <v>127</v>
      </c>
      <c r="EU150" s="120"/>
      <c r="EV150" s="117"/>
      <c r="EW150" s="145"/>
      <c r="EX150" s="119"/>
      <c r="EY150" s="140"/>
      <c r="EZ150" s="141"/>
      <c r="FA150" s="38" t="s">
        <v>127</v>
      </c>
      <c r="FB150" s="120"/>
      <c r="FC150" s="117"/>
      <c r="FD150" s="145"/>
      <c r="FE150" s="119"/>
      <c r="FF150" s="140"/>
      <c r="FG150" s="141"/>
      <c r="FH150" s="38" t="s">
        <v>127</v>
      </c>
      <c r="FI150" s="120"/>
      <c r="FJ150" s="117"/>
      <c r="FK150" s="145"/>
      <c r="FL150" s="119"/>
      <c r="FM150" s="140"/>
      <c r="FN150" s="141"/>
      <c r="FO150" s="38" t="s">
        <v>127</v>
      </c>
      <c r="FP150" s="120"/>
      <c r="FQ150" s="117"/>
      <c r="FR150" s="145"/>
      <c r="FS150" s="119"/>
      <c r="FT150" s="140"/>
      <c r="FU150" s="141"/>
      <c r="FV150" s="38" t="s">
        <v>127</v>
      </c>
      <c r="FW150" s="120"/>
      <c r="FX150" s="117"/>
      <c r="FY150" s="145"/>
      <c r="FZ150" s="119"/>
      <c r="GA150" s="140"/>
      <c r="GB150" s="141"/>
      <c r="GC150" s="38" t="s">
        <v>127</v>
      </c>
      <c r="GD150" s="120"/>
      <c r="GE150" s="117"/>
      <c r="GF150" s="145"/>
      <c r="GG150" s="119"/>
      <c r="GH150" s="140"/>
      <c r="GI150" s="141"/>
      <c r="GJ150" s="38" t="s">
        <v>127</v>
      </c>
      <c r="GK150" s="120"/>
      <c r="GL150" s="117"/>
      <c r="GM150" s="145"/>
      <c r="GN150" s="119"/>
      <c r="GO150" s="140"/>
      <c r="GP150" s="141"/>
      <c r="GQ150" s="38" t="s">
        <v>127</v>
      </c>
      <c r="GR150" s="120"/>
      <c r="GS150" s="117"/>
      <c r="GT150" s="145"/>
      <c r="GU150" s="119"/>
      <c r="GV150" s="140"/>
      <c r="GW150" s="141"/>
      <c r="GX150" s="38" t="s">
        <v>127</v>
      </c>
      <c r="GY150" s="120"/>
      <c r="GZ150" s="117"/>
      <c r="HA150" s="145"/>
      <c r="HB150" s="119"/>
      <c r="HC150" s="140"/>
      <c r="HD150" s="141"/>
      <c r="HE150" s="38" t="s">
        <v>127</v>
      </c>
      <c r="HF150" s="120"/>
      <c r="HG150" s="117"/>
      <c r="HH150" s="145"/>
      <c r="HI150" s="119"/>
      <c r="HJ150" s="140"/>
      <c r="HK150" s="141"/>
      <c r="HL150" s="38" t="s">
        <v>127</v>
      </c>
      <c r="HM150" s="120"/>
      <c r="HN150" s="117"/>
      <c r="HO150" s="145"/>
      <c r="HP150" s="119"/>
      <c r="HQ150" s="140"/>
      <c r="HR150" s="141"/>
      <c r="HS150" s="38" t="s">
        <v>127</v>
      </c>
      <c r="HT150" s="120"/>
      <c r="HU150" s="117"/>
      <c r="HV150" s="145"/>
      <c r="HW150" s="119"/>
      <c r="HX150" s="140"/>
      <c r="HY150" s="141"/>
      <c r="HZ150" s="38" t="s">
        <v>127</v>
      </c>
      <c r="IA150" s="120"/>
      <c r="IB150" s="117"/>
      <c r="IC150" s="145"/>
      <c r="ID150" s="119"/>
      <c r="IE150" s="140"/>
      <c r="IF150" s="141"/>
      <c r="IG150" s="38" t="s">
        <v>127</v>
      </c>
      <c r="IH150" s="120"/>
      <c r="II150" s="117"/>
      <c r="IJ150" s="145"/>
      <c r="IK150" s="119"/>
      <c r="IL150" s="140"/>
      <c r="IM150" s="141"/>
      <c r="IN150" s="38" t="s">
        <v>127</v>
      </c>
      <c r="IO150" s="120"/>
      <c r="IP150" s="117"/>
      <c r="IQ150" s="145"/>
      <c r="IR150" s="119"/>
      <c r="IS150" s="140"/>
      <c r="IT150" s="141"/>
      <c r="IU150" s="38" t="s">
        <v>127</v>
      </c>
      <c r="IV150" s="120"/>
    </row>
    <row r="151" spans="1:256" ht="24" customHeight="1">
      <c r="A151" s="140">
        <v>6</v>
      </c>
      <c r="B151" s="141" t="s">
        <v>23</v>
      </c>
      <c r="C151" s="23" t="s">
        <v>128</v>
      </c>
      <c r="D151" s="120" t="s">
        <v>32</v>
      </c>
      <c r="E151" s="117">
        <f>1.55+0.2+81+14.15+1.22+4.2+11.15+15.6+10.5+30.15+2+24+6.75+8.45+8.1+8.65+19.05</f>
        <v>246.72000000000003</v>
      </c>
      <c r="F151" s="145"/>
      <c r="G151" s="119"/>
      <c r="H151"/>
      <c r="I151"/>
      <c r="J151"/>
      <c r="K151"/>
      <c r="L151"/>
      <c r="M151"/>
      <c r="N151"/>
      <c r="O151" s="140">
        <v>6</v>
      </c>
      <c r="P151" s="141" t="s">
        <v>23</v>
      </c>
      <c r="Q151" s="23" t="s">
        <v>128</v>
      </c>
      <c r="R151" s="120" t="s">
        <v>32</v>
      </c>
      <c r="S151" s="117">
        <f>1.55+0.2+81+14.15+1.22+4.2+11.15+15.6+10.5+30.15+2+24+6.75+8.45+8.1+8.65+19.05</f>
        <v>246.72000000000003</v>
      </c>
      <c r="T151" s="145">
        <v>2.75</v>
      </c>
      <c r="U151" s="119">
        <f>S151*T151</f>
        <v>678.48</v>
      </c>
      <c r="V151" s="140">
        <v>6</v>
      </c>
      <c r="W151" s="141" t="s">
        <v>23</v>
      </c>
      <c r="X151" s="23" t="s">
        <v>128</v>
      </c>
      <c r="Y151" s="120" t="s">
        <v>32</v>
      </c>
      <c r="Z151" s="117">
        <f>1.55+0.2+81+14.15+1.22+4.2+11.15+15.6+10.5+30.15+2+24+6.75+8.45+8.1+8.65+19.05</f>
        <v>246.72000000000003</v>
      </c>
      <c r="AA151" s="145">
        <v>2.75</v>
      </c>
      <c r="AB151" s="119">
        <f>Z151*AA151</f>
        <v>678.48</v>
      </c>
      <c r="AC151" s="140">
        <v>6</v>
      </c>
      <c r="AD151" s="141" t="s">
        <v>23</v>
      </c>
      <c r="AE151" s="23" t="s">
        <v>128</v>
      </c>
      <c r="AF151" s="120" t="s">
        <v>32</v>
      </c>
      <c r="AG151" s="117">
        <f>1.55+0.2+81+14.15+1.22+4.2+11.15+15.6+10.5+30.15+2+24+6.75+8.45+8.1+8.65+19.05</f>
        <v>246.72000000000003</v>
      </c>
      <c r="AH151" s="145">
        <v>2.75</v>
      </c>
      <c r="AI151" s="119">
        <f>AG151*AH151</f>
        <v>678.48</v>
      </c>
      <c r="AJ151" s="140">
        <v>6</v>
      </c>
      <c r="AK151" s="141" t="s">
        <v>23</v>
      </c>
      <c r="AL151" s="23" t="s">
        <v>128</v>
      </c>
      <c r="AM151" s="120" t="s">
        <v>32</v>
      </c>
      <c r="AN151" s="117">
        <f>1.55+0.2+81+14.15+1.22+4.2+11.15+15.6+10.5+30.15+2+24+6.75+8.45+8.1+8.65+19.05</f>
        <v>246.72000000000003</v>
      </c>
      <c r="AO151" s="145">
        <v>2.75</v>
      </c>
      <c r="AP151" s="119">
        <f>AN151*AO151</f>
        <v>678.48</v>
      </c>
      <c r="AQ151" s="140">
        <v>6</v>
      </c>
      <c r="AR151" s="141" t="s">
        <v>23</v>
      </c>
      <c r="AS151" s="23" t="s">
        <v>128</v>
      </c>
      <c r="AT151" s="120" t="s">
        <v>32</v>
      </c>
      <c r="AU151" s="117">
        <f>1.55+0.2+81+14.15+1.22+4.2+11.15+15.6+10.5+30.15+2+24+6.75+8.45+8.1+8.65+19.05</f>
        <v>246.72000000000003</v>
      </c>
      <c r="AV151" s="145">
        <v>2.75</v>
      </c>
      <c r="AW151" s="119">
        <f>AU151*AV151</f>
        <v>678.48</v>
      </c>
      <c r="AX151" s="140">
        <v>6</v>
      </c>
      <c r="AY151" s="141" t="s">
        <v>23</v>
      </c>
      <c r="AZ151" s="23" t="s">
        <v>128</v>
      </c>
      <c r="BA151" s="120" t="s">
        <v>32</v>
      </c>
      <c r="BB151" s="117">
        <f>1.55+0.2+81+14.15+1.22+4.2+11.15+15.6+10.5+30.15+2+24+6.75+8.45+8.1+8.65+19.05</f>
        <v>246.72000000000003</v>
      </c>
      <c r="BC151" s="145">
        <v>2.75</v>
      </c>
      <c r="BD151" s="119">
        <f>BB151*BC151</f>
        <v>678.48</v>
      </c>
      <c r="BE151" s="140">
        <v>6</v>
      </c>
      <c r="BF151" s="141" t="s">
        <v>23</v>
      </c>
      <c r="BG151" s="23" t="s">
        <v>128</v>
      </c>
      <c r="BH151" s="120" t="s">
        <v>32</v>
      </c>
      <c r="BI151" s="117">
        <f>1.55+0.2+81+14.15+1.22+4.2+11.15+15.6+10.5+30.15+2+24+6.75+8.45+8.1+8.65+19.05</f>
        <v>246.72000000000003</v>
      </c>
      <c r="BJ151" s="145">
        <v>2.75</v>
      </c>
      <c r="BK151" s="119">
        <f>BI151*BJ151</f>
        <v>678.48</v>
      </c>
      <c r="BL151" s="140">
        <v>6</v>
      </c>
      <c r="BM151" s="141" t="s">
        <v>23</v>
      </c>
      <c r="BN151" s="23" t="s">
        <v>128</v>
      </c>
      <c r="BO151" s="120" t="s">
        <v>32</v>
      </c>
      <c r="BP151" s="117">
        <f>1.55+0.2+81+14.15+1.22+4.2+11.15+15.6+10.5+30.15+2+24+6.75+8.45+8.1+8.65+19.05</f>
        <v>246.72000000000003</v>
      </c>
      <c r="BQ151" s="145">
        <v>2.75</v>
      </c>
      <c r="BR151" s="119">
        <f>BP151*BQ151</f>
        <v>678.48</v>
      </c>
      <c r="BS151" s="140">
        <v>6</v>
      </c>
      <c r="BT151" s="141" t="s">
        <v>23</v>
      </c>
      <c r="BU151" s="23" t="s">
        <v>128</v>
      </c>
      <c r="BV151" s="120" t="s">
        <v>32</v>
      </c>
      <c r="BW151" s="117">
        <f>1.55+0.2+81+14.15+1.22+4.2+11.15+15.6+10.5+30.15+2+24+6.75+8.45+8.1+8.65+19.05</f>
        <v>246.72000000000003</v>
      </c>
      <c r="BX151" s="145">
        <v>2.75</v>
      </c>
      <c r="BY151" s="119">
        <f>BW151*BX151</f>
        <v>678.48</v>
      </c>
      <c r="BZ151" s="140">
        <v>6</v>
      </c>
      <c r="CA151" s="141" t="s">
        <v>23</v>
      </c>
      <c r="CB151" s="23" t="s">
        <v>128</v>
      </c>
      <c r="CC151" s="120" t="s">
        <v>32</v>
      </c>
      <c r="CD151" s="117">
        <f>1.55+0.2+81+14.15+1.22+4.2+11.15+15.6+10.5+30.15+2+24+6.75+8.45+8.1+8.65+19.05</f>
        <v>246.72000000000003</v>
      </c>
      <c r="CE151" s="145">
        <v>2.75</v>
      </c>
      <c r="CF151" s="119">
        <f>CD151*CE151</f>
        <v>678.48</v>
      </c>
      <c r="CG151" s="140">
        <v>6</v>
      </c>
      <c r="CH151" s="141" t="s">
        <v>23</v>
      </c>
      <c r="CI151" s="23" t="s">
        <v>128</v>
      </c>
      <c r="CJ151" s="120" t="s">
        <v>32</v>
      </c>
      <c r="CK151" s="117">
        <f>1.55+0.2+81+14.15+1.22+4.2+11.15+15.6+10.5+30.15+2+24+6.75+8.45+8.1+8.65+19.05</f>
        <v>246.72000000000003</v>
      </c>
      <c r="CL151" s="145">
        <v>2.75</v>
      </c>
      <c r="CM151" s="119">
        <f>CK151*CL151</f>
        <v>678.48</v>
      </c>
      <c r="CN151" s="140">
        <v>6</v>
      </c>
      <c r="CO151" s="141" t="s">
        <v>23</v>
      </c>
      <c r="CP151" s="23" t="s">
        <v>128</v>
      </c>
      <c r="CQ151" s="120" t="s">
        <v>32</v>
      </c>
      <c r="CR151" s="117">
        <f>1.55+0.2+81+14.15+1.22+4.2+11.15+15.6+10.5+30.15+2+24+6.75+8.45+8.1+8.65+19.05</f>
        <v>246.72000000000003</v>
      </c>
      <c r="CS151" s="145">
        <v>2.75</v>
      </c>
      <c r="CT151" s="119">
        <f>CR151*CS151</f>
        <v>678.48</v>
      </c>
      <c r="CU151" s="140">
        <v>6</v>
      </c>
      <c r="CV151" s="141" t="s">
        <v>23</v>
      </c>
      <c r="CW151" s="23" t="s">
        <v>128</v>
      </c>
      <c r="CX151" s="120" t="s">
        <v>32</v>
      </c>
      <c r="CY151" s="117">
        <f>1.55+0.2+81+14.15+1.22+4.2+11.15+15.6+10.5+30.15+2+24+6.75+8.45+8.1+8.65+19.05</f>
        <v>246.72000000000003</v>
      </c>
      <c r="CZ151" s="145">
        <v>2.75</v>
      </c>
      <c r="DA151" s="119">
        <f>CY151*CZ151</f>
        <v>678.48</v>
      </c>
      <c r="DB151" s="140">
        <v>6</v>
      </c>
      <c r="DC151" s="141" t="s">
        <v>23</v>
      </c>
      <c r="DD151" s="23" t="s">
        <v>128</v>
      </c>
      <c r="DE151" s="120" t="s">
        <v>32</v>
      </c>
      <c r="DF151" s="117">
        <f>1.55+0.2+81+14.15+1.22+4.2+11.15+15.6+10.5+30.15+2+24+6.75+8.45+8.1+8.65+19.05</f>
        <v>246.72000000000003</v>
      </c>
      <c r="DG151" s="145">
        <v>2.75</v>
      </c>
      <c r="DH151" s="119">
        <f>DF151*DG151</f>
        <v>678.48</v>
      </c>
      <c r="DI151" s="140">
        <v>6</v>
      </c>
      <c r="DJ151" s="141" t="s">
        <v>23</v>
      </c>
      <c r="DK151" s="23" t="s">
        <v>128</v>
      </c>
      <c r="DL151" s="120" t="s">
        <v>32</v>
      </c>
      <c r="DM151" s="117">
        <f>1.55+0.2+81+14.15+1.22+4.2+11.15+15.6+10.5+30.15+2+24+6.75+8.45+8.1+8.65+19.05</f>
        <v>246.72000000000003</v>
      </c>
      <c r="DN151" s="145">
        <v>2.75</v>
      </c>
      <c r="DO151" s="119">
        <f>DM151*DN151</f>
        <v>678.48</v>
      </c>
      <c r="DP151" s="140">
        <v>6</v>
      </c>
      <c r="DQ151" s="141" t="s">
        <v>23</v>
      </c>
      <c r="DR151" s="23" t="s">
        <v>128</v>
      </c>
      <c r="DS151" s="120" t="s">
        <v>32</v>
      </c>
      <c r="DT151" s="117">
        <f>1.55+0.2+81+14.15+1.22+4.2+11.15+15.6+10.5+30.15+2+24+6.75+8.45+8.1+8.65+19.05</f>
        <v>246.72000000000003</v>
      </c>
      <c r="DU151" s="145">
        <v>2.75</v>
      </c>
      <c r="DV151" s="119">
        <f>DT151*DU151</f>
        <v>678.48</v>
      </c>
      <c r="DW151" s="140">
        <v>6</v>
      </c>
      <c r="DX151" s="141" t="s">
        <v>23</v>
      </c>
      <c r="DY151" s="23" t="s">
        <v>128</v>
      </c>
      <c r="DZ151" s="120" t="s">
        <v>32</v>
      </c>
      <c r="EA151" s="117">
        <f>1.55+0.2+81+14.15+1.22+4.2+11.15+15.6+10.5+30.15+2+24+6.75+8.45+8.1+8.65+19.05</f>
        <v>246.72000000000003</v>
      </c>
      <c r="EB151" s="145">
        <v>2.75</v>
      </c>
      <c r="EC151" s="119">
        <f>EA151*EB151</f>
        <v>678.48</v>
      </c>
      <c r="ED151" s="140">
        <v>6</v>
      </c>
      <c r="EE151" s="141" t="s">
        <v>23</v>
      </c>
      <c r="EF151" s="23" t="s">
        <v>128</v>
      </c>
      <c r="EG151" s="120" t="s">
        <v>32</v>
      </c>
      <c r="EH151" s="117">
        <f>1.55+0.2+81+14.15+1.22+4.2+11.15+15.6+10.5+30.15+2+24+6.75+8.45+8.1+8.65+19.05</f>
        <v>246.72000000000003</v>
      </c>
      <c r="EI151" s="145">
        <v>2.75</v>
      </c>
      <c r="EJ151" s="119">
        <f>EH151*EI151</f>
        <v>678.48</v>
      </c>
      <c r="EK151" s="140">
        <v>6</v>
      </c>
      <c r="EL151" s="141" t="s">
        <v>23</v>
      </c>
      <c r="EM151" s="23" t="s">
        <v>128</v>
      </c>
      <c r="EN151" s="120" t="s">
        <v>32</v>
      </c>
      <c r="EO151" s="117">
        <f>1.55+0.2+81+14.15+1.22+4.2+11.15+15.6+10.5+30.15+2+24+6.75+8.45+8.1+8.65+19.05</f>
        <v>246.72000000000003</v>
      </c>
      <c r="EP151" s="145">
        <v>2.75</v>
      </c>
      <c r="EQ151" s="119">
        <f>EO151*EP151</f>
        <v>678.48</v>
      </c>
      <c r="ER151" s="140">
        <v>6</v>
      </c>
      <c r="ES151" s="141" t="s">
        <v>23</v>
      </c>
      <c r="ET151" s="23" t="s">
        <v>128</v>
      </c>
      <c r="EU151" s="120" t="s">
        <v>32</v>
      </c>
      <c r="EV151" s="117">
        <f>1.55+0.2+81+14.15+1.22+4.2+11.15+15.6+10.5+30.15+2+24+6.75+8.45+8.1+8.65+19.05</f>
        <v>246.72000000000003</v>
      </c>
      <c r="EW151" s="145">
        <v>2.75</v>
      </c>
      <c r="EX151" s="119">
        <f>EV151*EW151</f>
        <v>678.48</v>
      </c>
      <c r="EY151" s="140">
        <v>6</v>
      </c>
      <c r="EZ151" s="141" t="s">
        <v>23</v>
      </c>
      <c r="FA151" s="23" t="s">
        <v>128</v>
      </c>
      <c r="FB151" s="120" t="s">
        <v>32</v>
      </c>
      <c r="FC151" s="117">
        <f>1.55+0.2+81+14.15+1.22+4.2+11.15+15.6+10.5+30.15+2+24+6.75+8.45+8.1+8.65+19.05</f>
        <v>246.72000000000003</v>
      </c>
      <c r="FD151" s="145">
        <v>2.75</v>
      </c>
      <c r="FE151" s="119">
        <f>FC151*FD151</f>
        <v>678.48</v>
      </c>
      <c r="FF151" s="140">
        <v>6</v>
      </c>
      <c r="FG151" s="141" t="s">
        <v>23</v>
      </c>
      <c r="FH151" s="23" t="s">
        <v>128</v>
      </c>
      <c r="FI151" s="120" t="s">
        <v>32</v>
      </c>
      <c r="FJ151" s="117">
        <f>1.55+0.2+81+14.15+1.22+4.2+11.15+15.6+10.5+30.15+2+24+6.75+8.45+8.1+8.65+19.05</f>
        <v>246.72000000000003</v>
      </c>
      <c r="FK151" s="145">
        <v>2.75</v>
      </c>
      <c r="FL151" s="119">
        <f>FJ151*FK151</f>
        <v>678.48</v>
      </c>
      <c r="FM151" s="140">
        <v>6</v>
      </c>
      <c r="FN151" s="141" t="s">
        <v>23</v>
      </c>
      <c r="FO151" s="23" t="s">
        <v>128</v>
      </c>
      <c r="FP151" s="120" t="s">
        <v>32</v>
      </c>
      <c r="FQ151" s="117">
        <f>1.55+0.2+81+14.15+1.22+4.2+11.15+15.6+10.5+30.15+2+24+6.75+8.45+8.1+8.65+19.05</f>
        <v>246.72000000000003</v>
      </c>
      <c r="FR151" s="145">
        <v>2.75</v>
      </c>
      <c r="FS151" s="119">
        <f>FQ151*FR151</f>
        <v>678.48</v>
      </c>
      <c r="FT151" s="140">
        <v>6</v>
      </c>
      <c r="FU151" s="141" t="s">
        <v>23</v>
      </c>
      <c r="FV151" s="23" t="s">
        <v>128</v>
      </c>
      <c r="FW151" s="120" t="s">
        <v>32</v>
      </c>
      <c r="FX151" s="117">
        <f>1.55+0.2+81+14.15+1.22+4.2+11.15+15.6+10.5+30.15+2+24+6.75+8.45+8.1+8.65+19.05</f>
        <v>246.72000000000003</v>
      </c>
      <c r="FY151" s="145">
        <v>2.75</v>
      </c>
      <c r="FZ151" s="119">
        <f>FX151*FY151</f>
        <v>678.48</v>
      </c>
      <c r="GA151" s="140">
        <v>6</v>
      </c>
      <c r="GB151" s="141" t="s">
        <v>23</v>
      </c>
      <c r="GC151" s="23" t="s">
        <v>128</v>
      </c>
      <c r="GD151" s="120" t="s">
        <v>32</v>
      </c>
      <c r="GE151" s="117">
        <f>1.55+0.2+81+14.15+1.22+4.2+11.15+15.6+10.5+30.15+2+24+6.75+8.45+8.1+8.65+19.05</f>
        <v>246.72000000000003</v>
      </c>
      <c r="GF151" s="145">
        <v>2.75</v>
      </c>
      <c r="GG151" s="119">
        <f>GE151*GF151</f>
        <v>678.48</v>
      </c>
      <c r="GH151" s="140">
        <v>6</v>
      </c>
      <c r="GI151" s="141" t="s">
        <v>23</v>
      </c>
      <c r="GJ151" s="23" t="s">
        <v>128</v>
      </c>
      <c r="GK151" s="120" t="s">
        <v>32</v>
      </c>
      <c r="GL151" s="117">
        <f>1.55+0.2+81+14.15+1.22+4.2+11.15+15.6+10.5+30.15+2+24+6.75+8.45+8.1+8.65+19.05</f>
        <v>246.72000000000003</v>
      </c>
      <c r="GM151" s="145">
        <v>2.75</v>
      </c>
      <c r="GN151" s="119">
        <f>GL151*GM151</f>
        <v>678.48</v>
      </c>
      <c r="GO151" s="140">
        <v>6</v>
      </c>
      <c r="GP151" s="141" t="s">
        <v>23</v>
      </c>
      <c r="GQ151" s="23" t="s">
        <v>128</v>
      </c>
      <c r="GR151" s="120" t="s">
        <v>32</v>
      </c>
      <c r="GS151" s="117">
        <f>1.55+0.2+81+14.15+1.22+4.2+11.15+15.6+10.5+30.15+2+24+6.75+8.45+8.1+8.65+19.05</f>
        <v>246.72000000000003</v>
      </c>
      <c r="GT151" s="145">
        <v>2.75</v>
      </c>
      <c r="GU151" s="119">
        <f>GS151*GT151</f>
        <v>678.48</v>
      </c>
      <c r="GV151" s="140">
        <v>6</v>
      </c>
      <c r="GW151" s="141" t="s">
        <v>23</v>
      </c>
      <c r="GX151" s="23" t="s">
        <v>128</v>
      </c>
      <c r="GY151" s="120" t="s">
        <v>32</v>
      </c>
      <c r="GZ151" s="117">
        <f>1.55+0.2+81+14.15+1.22+4.2+11.15+15.6+10.5+30.15+2+24+6.75+8.45+8.1+8.65+19.05</f>
        <v>246.72000000000003</v>
      </c>
      <c r="HA151" s="145">
        <v>2.75</v>
      </c>
      <c r="HB151" s="119">
        <f>GZ151*HA151</f>
        <v>678.48</v>
      </c>
      <c r="HC151" s="140">
        <v>6</v>
      </c>
      <c r="HD151" s="141" t="s">
        <v>23</v>
      </c>
      <c r="HE151" s="23" t="s">
        <v>128</v>
      </c>
      <c r="HF151" s="120" t="s">
        <v>32</v>
      </c>
      <c r="HG151" s="117">
        <f>1.55+0.2+81+14.15+1.22+4.2+11.15+15.6+10.5+30.15+2+24+6.75+8.45+8.1+8.65+19.05</f>
        <v>246.72000000000003</v>
      </c>
      <c r="HH151" s="145">
        <v>2.75</v>
      </c>
      <c r="HI151" s="119">
        <f>HG151*HH151</f>
        <v>678.48</v>
      </c>
      <c r="HJ151" s="140">
        <v>6</v>
      </c>
      <c r="HK151" s="141" t="s">
        <v>23</v>
      </c>
      <c r="HL151" s="23" t="s">
        <v>128</v>
      </c>
      <c r="HM151" s="120" t="s">
        <v>32</v>
      </c>
      <c r="HN151" s="117">
        <f>1.55+0.2+81+14.15+1.22+4.2+11.15+15.6+10.5+30.15+2+24+6.75+8.45+8.1+8.65+19.05</f>
        <v>246.72000000000003</v>
      </c>
      <c r="HO151" s="145">
        <v>2.75</v>
      </c>
      <c r="HP151" s="119">
        <f>HN151*HO151</f>
        <v>678.48</v>
      </c>
      <c r="HQ151" s="140">
        <v>6</v>
      </c>
      <c r="HR151" s="141" t="s">
        <v>23</v>
      </c>
      <c r="HS151" s="23" t="s">
        <v>128</v>
      </c>
      <c r="HT151" s="120" t="s">
        <v>32</v>
      </c>
      <c r="HU151" s="117">
        <f>1.55+0.2+81+14.15+1.22+4.2+11.15+15.6+10.5+30.15+2+24+6.75+8.45+8.1+8.65+19.05</f>
        <v>246.72000000000003</v>
      </c>
      <c r="HV151" s="145">
        <v>2.75</v>
      </c>
      <c r="HW151" s="119">
        <f>HU151*HV151</f>
        <v>678.48</v>
      </c>
      <c r="HX151" s="140">
        <v>6</v>
      </c>
      <c r="HY151" s="141" t="s">
        <v>23</v>
      </c>
      <c r="HZ151" s="23" t="s">
        <v>128</v>
      </c>
      <c r="IA151" s="120" t="s">
        <v>32</v>
      </c>
      <c r="IB151" s="117">
        <f>1.55+0.2+81+14.15+1.22+4.2+11.15+15.6+10.5+30.15+2+24+6.75+8.45+8.1+8.65+19.05</f>
        <v>246.72000000000003</v>
      </c>
      <c r="IC151" s="145">
        <v>2.75</v>
      </c>
      <c r="ID151" s="119">
        <f>IB151*IC151</f>
        <v>678.48</v>
      </c>
      <c r="IE151" s="140">
        <v>6</v>
      </c>
      <c r="IF151" s="141" t="s">
        <v>23</v>
      </c>
      <c r="IG151" s="23" t="s">
        <v>128</v>
      </c>
      <c r="IH151" s="120" t="s">
        <v>32</v>
      </c>
      <c r="II151" s="117">
        <f>1.55+0.2+81+14.15+1.22+4.2+11.15+15.6+10.5+30.15+2+24+6.75+8.45+8.1+8.65+19.05</f>
        <v>246.72000000000003</v>
      </c>
      <c r="IJ151" s="145">
        <v>2.75</v>
      </c>
      <c r="IK151" s="119">
        <f>II151*IJ151</f>
        <v>678.48</v>
      </c>
      <c r="IL151" s="140">
        <v>6</v>
      </c>
      <c r="IM151" s="141" t="s">
        <v>23</v>
      </c>
      <c r="IN151" s="23" t="s">
        <v>128</v>
      </c>
      <c r="IO151" s="120" t="s">
        <v>32</v>
      </c>
      <c r="IP151" s="117">
        <f>1.55+0.2+81+14.15+1.22+4.2+11.15+15.6+10.5+30.15+2+24+6.75+8.45+8.1+8.65+19.05</f>
        <v>246.72000000000003</v>
      </c>
      <c r="IQ151" s="145">
        <v>2.75</v>
      </c>
      <c r="IR151" s="119">
        <f>IP151*IQ151</f>
        <v>678.48</v>
      </c>
      <c r="IS151" s="140">
        <v>6</v>
      </c>
      <c r="IT151" s="141" t="s">
        <v>23</v>
      </c>
      <c r="IU151" s="23" t="s">
        <v>128</v>
      </c>
      <c r="IV151" s="120" t="s">
        <v>32</v>
      </c>
    </row>
    <row r="152" spans="1:256" s="73" customFormat="1" ht="36" customHeight="1">
      <c r="A152" s="140"/>
      <c r="B152" s="141"/>
      <c r="C152" s="38" t="s">
        <v>129</v>
      </c>
      <c r="D152" s="120"/>
      <c r="E152" s="117"/>
      <c r="F152" s="145"/>
      <c r="G152" s="119"/>
      <c r="H152"/>
      <c r="I152"/>
      <c r="J152"/>
      <c r="K152"/>
      <c r="L152"/>
      <c r="M152"/>
      <c r="N152"/>
      <c r="O152" s="140"/>
      <c r="P152" s="141"/>
      <c r="Q152" s="38" t="s">
        <v>129</v>
      </c>
      <c r="R152" s="120"/>
      <c r="S152" s="117"/>
      <c r="T152" s="145"/>
      <c r="U152" s="119"/>
      <c r="V152" s="140"/>
      <c r="W152" s="141"/>
      <c r="X152" s="38" t="s">
        <v>129</v>
      </c>
      <c r="Y152" s="120"/>
      <c r="Z152" s="117"/>
      <c r="AA152" s="145"/>
      <c r="AB152" s="119"/>
      <c r="AC152" s="140"/>
      <c r="AD152" s="141"/>
      <c r="AE152" s="38" t="s">
        <v>129</v>
      </c>
      <c r="AF152" s="120"/>
      <c r="AG152" s="117"/>
      <c r="AH152" s="145"/>
      <c r="AI152" s="119"/>
      <c r="AJ152" s="140"/>
      <c r="AK152" s="141"/>
      <c r="AL152" s="38" t="s">
        <v>129</v>
      </c>
      <c r="AM152" s="120"/>
      <c r="AN152" s="117"/>
      <c r="AO152" s="145"/>
      <c r="AP152" s="119"/>
      <c r="AQ152" s="140"/>
      <c r="AR152" s="141"/>
      <c r="AS152" s="38" t="s">
        <v>129</v>
      </c>
      <c r="AT152" s="120"/>
      <c r="AU152" s="117"/>
      <c r="AV152" s="145"/>
      <c r="AW152" s="119"/>
      <c r="AX152" s="140"/>
      <c r="AY152" s="141"/>
      <c r="AZ152" s="38" t="s">
        <v>129</v>
      </c>
      <c r="BA152" s="120"/>
      <c r="BB152" s="117"/>
      <c r="BC152" s="145"/>
      <c r="BD152" s="119"/>
      <c r="BE152" s="140"/>
      <c r="BF152" s="141"/>
      <c r="BG152" s="38" t="s">
        <v>129</v>
      </c>
      <c r="BH152" s="120"/>
      <c r="BI152" s="117"/>
      <c r="BJ152" s="145"/>
      <c r="BK152" s="119"/>
      <c r="BL152" s="140"/>
      <c r="BM152" s="141"/>
      <c r="BN152" s="38" t="s">
        <v>129</v>
      </c>
      <c r="BO152" s="120"/>
      <c r="BP152" s="117"/>
      <c r="BQ152" s="145"/>
      <c r="BR152" s="119"/>
      <c r="BS152" s="140"/>
      <c r="BT152" s="141"/>
      <c r="BU152" s="38" t="s">
        <v>129</v>
      </c>
      <c r="BV152" s="120"/>
      <c r="BW152" s="117"/>
      <c r="BX152" s="145"/>
      <c r="BY152" s="119"/>
      <c r="BZ152" s="140"/>
      <c r="CA152" s="141"/>
      <c r="CB152" s="38" t="s">
        <v>129</v>
      </c>
      <c r="CC152" s="120"/>
      <c r="CD152" s="117"/>
      <c r="CE152" s="145"/>
      <c r="CF152" s="119"/>
      <c r="CG152" s="140"/>
      <c r="CH152" s="141"/>
      <c r="CI152" s="38" t="s">
        <v>129</v>
      </c>
      <c r="CJ152" s="120"/>
      <c r="CK152" s="117"/>
      <c r="CL152" s="145"/>
      <c r="CM152" s="119"/>
      <c r="CN152" s="140"/>
      <c r="CO152" s="141"/>
      <c r="CP152" s="38" t="s">
        <v>129</v>
      </c>
      <c r="CQ152" s="120"/>
      <c r="CR152" s="117"/>
      <c r="CS152" s="145"/>
      <c r="CT152" s="119"/>
      <c r="CU152" s="140"/>
      <c r="CV152" s="141"/>
      <c r="CW152" s="38" t="s">
        <v>129</v>
      </c>
      <c r="CX152" s="120"/>
      <c r="CY152" s="117"/>
      <c r="CZ152" s="145"/>
      <c r="DA152" s="119"/>
      <c r="DB152" s="140"/>
      <c r="DC152" s="141"/>
      <c r="DD152" s="38" t="s">
        <v>129</v>
      </c>
      <c r="DE152" s="120"/>
      <c r="DF152" s="117"/>
      <c r="DG152" s="145"/>
      <c r="DH152" s="119"/>
      <c r="DI152" s="140"/>
      <c r="DJ152" s="141"/>
      <c r="DK152" s="38" t="s">
        <v>129</v>
      </c>
      <c r="DL152" s="120"/>
      <c r="DM152" s="117"/>
      <c r="DN152" s="145"/>
      <c r="DO152" s="119"/>
      <c r="DP152" s="140"/>
      <c r="DQ152" s="141"/>
      <c r="DR152" s="38" t="s">
        <v>129</v>
      </c>
      <c r="DS152" s="120"/>
      <c r="DT152" s="117"/>
      <c r="DU152" s="145"/>
      <c r="DV152" s="119"/>
      <c r="DW152" s="140"/>
      <c r="DX152" s="141"/>
      <c r="DY152" s="38" t="s">
        <v>129</v>
      </c>
      <c r="DZ152" s="120"/>
      <c r="EA152" s="117"/>
      <c r="EB152" s="145"/>
      <c r="EC152" s="119"/>
      <c r="ED152" s="140"/>
      <c r="EE152" s="141"/>
      <c r="EF152" s="38" t="s">
        <v>129</v>
      </c>
      <c r="EG152" s="120"/>
      <c r="EH152" s="117"/>
      <c r="EI152" s="145"/>
      <c r="EJ152" s="119"/>
      <c r="EK152" s="140"/>
      <c r="EL152" s="141"/>
      <c r="EM152" s="38" t="s">
        <v>129</v>
      </c>
      <c r="EN152" s="120"/>
      <c r="EO152" s="117"/>
      <c r="EP152" s="145"/>
      <c r="EQ152" s="119"/>
      <c r="ER152" s="140"/>
      <c r="ES152" s="141"/>
      <c r="ET152" s="38" t="s">
        <v>129</v>
      </c>
      <c r="EU152" s="120"/>
      <c r="EV152" s="117"/>
      <c r="EW152" s="145"/>
      <c r="EX152" s="119"/>
      <c r="EY152" s="140"/>
      <c r="EZ152" s="141"/>
      <c r="FA152" s="38" t="s">
        <v>129</v>
      </c>
      <c r="FB152" s="120"/>
      <c r="FC152" s="117"/>
      <c r="FD152" s="145"/>
      <c r="FE152" s="119"/>
      <c r="FF152" s="140"/>
      <c r="FG152" s="141"/>
      <c r="FH152" s="38" t="s">
        <v>129</v>
      </c>
      <c r="FI152" s="120"/>
      <c r="FJ152" s="117"/>
      <c r="FK152" s="145"/>
      <c r="FL152" s="119"/>
      <c r="FM152" s="140"/>
      <c r="FN152" s="141"/>
      <c r="FO152" s="38" t="s">
        <v>129</v>
      </c>
      <c r="FP152" s="120"/>
      <c r="FQ152" s="117"/>
      <c r="FR152" s="145"/>
      <c r="FS152" s="119"/>
      <c r="FT152" s="140"/>
      <c r="FU152" s="141"/>
      <c r="FV152" s="38" t="s">
        <v>129</v>
      </c>
      <c r="FW152" s="120"/>
      <c r="FX152" s="117"/>
      <c r="FY152" s="145"/>
      <c r="FZ152" s="119"/>
      <c r="GA152" s="140"/>
      <c r="GB152" s="141"/>
      <c r="GC152" s="38" t="s">
        <v>129</v>
      </c>
      <c r="GD152" s="120"/>
      <c r="GE152" s="117"/>
      <c r="GF152" s="145"/>
      <c r="GG152" s="119"/>
      <c r="GH152" s="140"/>
      <c r="GI152" s="141"/>
      <c r="GJ152" s="38" t="s">
        <v>129</v>
      </c>
      <c r="GK152" s="120"/>
      <c r="GL152" s="117"/>
      <c r="GM152" s="145"/>
      <c r="GN152" s="119"/>
      <c r="GO152" s="140"/>
      <c r="GP152" s="141"/>
      <c r="GQ152" s="38" t="s">
        <v>129</v>
      </c>
      <c r="GR152" s="120"/>
      <c r="GS152" s="117"/>
      <c r="GT152" s="145"/>
      <c r="GU152" s="119"/>
      <c r="GV152" s="140"/>
      <c r="GW152" s="141"/>
      <c r="GX152" s="38" t="s">
        <v>129</v>
      </c>
      <c r="GY152" s="120"/>
      <c r="GZ152" s="117"/>
      <c r="HA152" s="145"/>
      <c r="HB152" s="119"/>
      <c r="HC152" s="140"/>
      <c r="HD152" s="141"/>
      <c r="HE152" s="38" t="s">
        <v>129</v>
      </c>
      <c r="HF152" s="120"/>
      <c r="HG152" s="117"/>
      <c r="HH152" s="145"/>
      <c r="HI152" s="119"/>
      <c r="HJ152" s="140"/>
      <c r="HK152" s="141"/>
      <c r="HL152" s="38" t="s">
        <v>129</v>
      </c>
      <c r="HM152" s="120"/>
      <c r="HN152" s="117"/>
      <c r="HO152" s="145"/>
      <c r="HP152" s="119"/>
      <c r="HQ152" s="140"/>
      <c r="HR152" s="141"/>
      <c r="HS152" s="38" t="s">
        <v>129</v>
      </c>
      <c r="HT152" s="120"/>
      <c r="HU152" s="117"/>
      <c r="HV152" s="145"/>
      <c r="HW152" s="119"/>
      <c r="HX152" s="140"/>
      <c r="HY152" s="141"/>
      <c r="HZ152" s="38" t="s">
        <v>129</v>
      </c>
      <c r="IA152" s="120"/>
      <c r="IB152" s="117"/>
      <c r="IC152" s="145"/>
      <c r="ID152" s="119"/>
      <c r="IE152" s="140"/>
      <c r="IF152" s="141"/>
      <c r="IG152" s="38" t="s">
        <v>129</v>
      </c>
      <c r="IH152" s="120"/>
      <c r="II152" s="117"/>
      <c r="IJ152" s="145"/>
      <c r="IK152" s="119"/>
      <c r="IL152" s="140"/>
      <c r="IM152" s="141"/>
      <c r="IN152" s="38" t="s">
        <v>129</v>
      </c>
      <c r="IO152" s="120"/>
      <c r="IP152" s="117"/>
      <c r="IQ152" s="145"/>
      <c r="IR152" s="119"/>
      <c r="IS152" s="140"/>
      <c r="IT152" s="141"/>
      <c r="IU152" s="38" t="s">
        <v>129</v>
      </c>
      <c r="IV152" s="120"/>
    </row>
    <row r="153" spans="1:256" ht="23.25" customHeight="1">
      <c r="A153" s="140">
        <v>7</v>
      </c>
      <c r="B153" s="141" t="s">
        <v>23</v>
      </c>
      <c r="C153" s="74" t="s">
        <v>130</v>
      </c>
      <c r="D153" s="120" t="s">
        <v>32</v>
      </c>
      <c r="E153" s="117">
        <f>1.2+16.1+1.5</f>
        <v>18.8</v>
      </c>
      <c r="F153" s="145"/>
      <c r="G153" s="119"/>
      <c r="H153"/>
      <c r="I153"/>
      <c r="J153"/>
      <c r="K153"/>
      <c r="L153"/>
      <c r="M153"/>
      <c r="N153"/>
      <c r="O153" s="140">
        <v>7</v>
      </c>
      <c r="P153" s="141" t="s">
        <v>23</v>
      </c>
      <c r="Q153" s="74" t="s">
        <v>130</v>
      </c>
      <c r="R153" s="120" t="s">
        <v>32</v>
      </c>
      <c r="S153" s="117">
        <f>1.2+16.1+1.5</f>
        <v>18.8</v>
      </c>
      <c r="T153" s="145">
        <v>19.45</v>
      </c>
      <c r="U153" s="119">
        <f>S153*T153</f>
        <v>365.66</v>
      </c>
      <c r="V153" s="140">
        <v>7</v>
      </c>
      <c r="W153" s="141" t="s">
        <v>23</v>
      </c>
      <c r="X153" s="74" t="s">
        <v>130</v>
      </c>
      <c r="Y153" s="120" t="s">
        <v>32</v>
      </c>
      <c r="Z153" s="117">
        <f>1.2+16.1+1.5</f>
        <v>18.8</v>
      </c>
      <c r="AA153" s="145">
        <v>19.45</v>
      </c>
      <c r="AB153" s="119">
        <f>Z153*AA153</f>
        <v>365.66</v>
      </c>
      <c r="AC153" s="140">
        <v>7</v>
      </c>
      <c r="AD153" s="141" t="s">
        <v>23</v>
      </c>
      <c r="AE153" s="74" t="s">
        <v>130</v>
      </c>
      <c r="AF153" s="120" t="s">
        <v>32</v>
      </c>
      <c r="AG153" s="117">
        <f>1.2+16.1+1.5</f>
        <v>18.8</v>
      </c>
      <c r="AH153" s="145">
        <v>19.45</v>
      </c>
      <c r="AI153" s="119">
        <f>AG153*AH153</f>
        <v>365.66</v>
      </c>
      <c r="AJ153" s="140">
        <v>7</v>
      </c>
      <c r="AK153" s="141" t="s">
        <v>23</v>
      </c>
      <c r="AL153" s="74" t="s">
        <v>130</v>
      </c>
      <c r="AM153" s="120" t="s">
        <v>32</v>
      </c>
      <c r="AN153" s="117">
        <f>1.2+16.1+1.5</f>
        <v>18.8</v>
      </c>
      <c r="AO153" s="145">
        <v>19.45</v>
      </c>
      <c r="AP153" s="119">
        <f>AN153*AO153</f>
        <v>365.66</v>
      </c>
      <c r="AQ153" s="140">
        <v>7</v>
      </c>
      <c r="AR153" s="141" t="s">
        <v>23</v>
      </c>
      <c r="AS153" s="74" t="s">
        <v>130</v>
      </c>
      <c r="AT153" s="120" t="s">
        <v>32</v>
      </c>
      <c r="AU153" s="117">
        <f>1.2+16.1+1.5</f>
        <v>18.8</v>
      </c>
      <c r="AV153" s="145">
        <v>19.45</v>
      </c>
      <c r="AW153" s="119">
        <f>AU153*AV153</f>
        <v>365.66</v>
      </c>
      <c r="AX153" s="140">
        <v>7</v>
      </c>
      <c r="AY153" s="141" t="s">
        <v>23</v>
      </c>
      <c r="AZ153" s="74" t="s">
        <v>130</v>
      </c>
      <c r="BA153" s="120" t="s">
        <v>32</v>
      </c>
      <c r="BB153" s="117">
        <f>1.2+16.1+1.5</f>
        <v>18.8</v>
      </c>
      <c r="BC153" s="145">
        <v>19.45</v>
      </c>
      <c r="BD153" s="119">
        <f>BB153*BC153</f>
        <v>365.66</v>
      </c>
      <c r="BE153" s="140">
        <v>7</v>
      </c>
      <c r="BF153" s="141" t="s">
        <v>23</v>
      </c>
      <c r="BG153" s="74" t="s">
        <v>130</v>
      </c>
      <c r="BH153" s="120" t="s">
        <v>32</v>
      </c>
      <c r="BI153" s="117">
        <f>1.2+16.1+1.5</f>
        <v>18.8</v>
      </c>
      <c r="BJ153" s="145">
        <v>19.45</v>
      </c>
      <c r="BK153" s="119">
        <f>BI153*BJ153</f>
        <v>365.66</v>
      </c>
      <c r="BL153" s="140">
        <v>7</v>
      </c>
      <c r="BM153" s="141" t="s">
        <v>23</v>
      </c>
      <c r="BN153" s="74" t="s">
        <v>130</v>
      </c>
      <c r="BO153" s="120" t="s">
        <v>32</v>
      </c>
      <c r="BP153" s="117">
        <f>1.2+16.1+1.5</f>
        <v>18.8</v>
      </c>
      <c r="BQ153" s="145">
        <v>19.45</v>
      </c>
      <c r="BR153" s="119">
        <f>BP153*BQ153</f>
        <v>365.66</v>
      </c>
      <c r="BS153" s="140">
        <v>7</v>
      </c>
      <c r="BT153" s="141" t="s">
        <v>23</v>
      </c>
      <c r="BU153" s="74" t="s">
        <v>130</v>
      </c>
      <c r="BV153" s="120" t="s">
        <v>32</v>
      </c>
      <c r="BW153" s="117">
        <f>1.2+16.1+1.5</f>
        <v>18.8</v>
      </c>
      <c r="BX153" s="145">
        <v>19.45</v>
      </c>
      <c r="BY153" s="119">
        <f>BW153*BX153</f>
        <v>365.66</v>
      </c>
      <c r="BZ153" s="140">
        <v>7</v>
      </c>
      <c r="CA153" s="141" t="s">
        <v>23</v>
      </c>
      <c r="CB153" s="74" t="s">
        <v>130</v>
      </c>
      <c r="CC153" s="120" t="s">
        <v>32</v>
      </c>
      <c r="CD153" s="117">
        <f>1.2+16.1+1.5</f>
        <v>18.8</v>
      </c>
      <c r="CE153" s="145">
        <v>19.45</v>
      </c>
      <c r="CF153" s="119">
        <f>CD153*CE153</f>
        <v>365.66</v>
      </c>
      <c r="CG153" s="140">
        <v>7</v>
      </c>
      <c r="CH153" s="141" t="s">
        <v>23</v>
      </c>
      <c r="CI153" s="74" t="s">
        <v>130</v>
      </c>
      <c r="CJ153" s="120" t="s">
        <v>32</v>
      </c>
      <c r="CK153" s="117">
        <f>1.2+16.1+1.5</f>
        <v>18.8</v>
      </c>
      <c r="CL153" s="145">
        <v>19.45</v>
      </c>
      <c r="CM153" s="119">
        <f>CK153*CL153</f>
        <v>365.66</v>
      </c>
      <c r="CN153" s="140">
        <v>7</v>
      </c>
      <c r="CO153" s="141" t="s">
        <v>23</v>
      </c>
      <c r="CP153" s="74" t="s">
        <v>130</v>
      </c>
      <c r="CQ153" s="120" t="s">
        <v>32</v>
      </c>
      <c r="CR153" s="117">
        <f>1.2+16.1+1.5</f>
        <v>18.8</v>
      </c>
      <c r="CS153" s="145">
        <v>19.45</v>
      </c>
      <c r="CT153" s="119">
        <f>CR153*CS153</f>
        <v>365.66</v>
      </c>
      <c r="CU153" s="140">
        <v>7</v>
      </c>
      <c r="CV153" s="141" t="s">
        <v>23</v>
      </c>
      <c r="CW153" s="74" t="s">
        <v>130</v>
      </c>
      <c r="CX153" s="120" t="s">
        <v>32</v>
      </c>
      <c r="CY153" s="117">
        <f>1.2+16.1+1.5</f>
        <v>18.8</v>
      </c>
      <c r="CZ153" s="145">
        <v>19.45</v>
      </c>
      <c r="DA153" s="119">
        <f>CY153*CZ153</f>
        <v>365.66</v>
      </c>
      <c r="DB153" s="140">
        <v>7</v>
      </c>
      <c r="DC153" s="141" t="s">
        <v>23</v>
      </c>
      <c r="DD153" s="74" t="s">
        <v>130</v>
      </c>
      <c r="DE153" s="120" t="s">
        <v>32</v>
      </c>
      <c r="DF153" s="117">
        <f>1.2+16.1+1.5</f>
        <v>18.8</v>
      </c>
      <c r="DG153" s="145">
        <v>19.45</v>
      </c>
      <c r="DH153" s="119">
        <f>DF153*DG153</f>
        <v>365.66</v>
      </c>
      <c r="DI153" s="140">
        <v>7</v>
      </c>
      <c r="DJ153" s="141" t="s">
        <v>23</v>
      </c>
      <c r="DK153" s="74" t="s">
        <v>130</v>
      </c>
      <c r="DL153" s="120" t="s">
        <v>32</v>
      </c>
      <c r="DM153" s="117">
        <f>1.2+16.1+1.5</f>
        <v>18.8</v>
      </c>
      <c r="DN153" s="145">
        <v>19.45</v>
      </c>
      <c r="DO153" s="119">
        <f>DM153*DN153</f>
        <v>365.66</v>
      </c>
      <c r="DP153" s="140">
        <v>7</v>
      </c>
      <c r="DQ153" s="141" t="s">
        <v>23</v>
      </c>
      <c r="DR153" s="74" t="s">
        <v>130</v>
      </c>
      <c r="DS153" s="120" t="s">
        <v>32</v>
      </c>
      <c r="DT153" s="117">
        <f>1.2+16.1+1.5</f>
        <v>18.8</v>
      </c>
      <c r="DU153" s="145">
        <v>19.45</v>
      </c>
      <c r="DV153" s="119">
        <f>DT153*DU153</f>
        <v>365.66</v>
      </c>
      <c r="DW153" s="140">
        <v>7</v>
      </c>
      <c r="DX153" s="141" t="s">
        <v>23</v>
      </c>
      <c r="DY153" s="74" t="s">
        <v>130</v>
      </c>
      <c r="DZ153" s="120" t="s">
        <v>32</v>
      </c>
      <c r="EA153" s="117">
        <f>1.2+16.1+1.5</f>
        <v>18.8</v>
      </c>
      <c r="EB153" s="145">
        <v>19.45</v>
      </c>
      <c r="EC153" s="119">
        <f>EA153*EB153</f>
        <v>365.66</v>
      </c>
      <c r="ED153" s="140">
        <v>7</v>
      </c>
      <c r="EE153" s="141" t="s">
        <v>23</v>
      </c>
      <c r="EF153" s="74" t="s">
        <v>130</v>
      </c>
      <c r="EG153" s="120" t="s">
        <v>32</v>
      </c>
      <c r="EH153" s="117">
        <f>1.2+16.1+1.5</f>
        <v>18.8</v>
      </c>
      <c r="EI153" s="145">
        <v>19.45</v>
      </c>
      <c r="EJ153" s="119">
        <f>EH153*EI153</f>
        <v>365.66</v>
      </c>
      <c r="EK153" s="140">
        <v>7</v>
      </c>
      <c r="EL153" s="141" t="s">
        <v>23</v>
      </c>
      <c r="EM153" s="74" t="s">
        <v>130</v>
      </c>
      <c r="EN153" s="120" t="s">
        <v>32</v>
      </c>
      <c r="EO153" s="117">
        <f>1.2+16.1+1.5</f>
        <v>18.8</v>
      </c>
      <c r="EP153" s="145">
        <v>19.45</v>
      </c>
      <c r="EQ153" s="119">
        <f>EO153*EP153</f>
        <v>365.66</v>
      </c>
      <c r="ER153" s="140">
        <v>7</v>
      </c>
      <c r="ES153" s="141" t="s">
        <v>23</v>
      </c>
      <c r="ET153" s="74" t="s">
        <v>130</v>
      </c>
      <c r="EU153" s="120" t="s">
        <v>32</v>
      </c>
      <c r="EV153" s="117">
        <f>1.2+16.1+1.5</f>
        <v>18.8</v>
      </c>
      <c r="EW153" s="145">
        <v>19.45</v>
      </c>
      <c r="EX153" s="119">
        <f>EV153*EW153</f>
        <v>365.66</v>
      </c>
      <c r="EY153" s="140">
        <v>7</v>
      </c>
      <c r="EZ153" s="141" t="s">
        <v>23</v>
      </c>
      <c r="FA153" s="74" t="s">
        <v>130</v>
      </c>
      <c r="FB153" s="120" t="s">
        <v>32</v>
      </c>
      <c r="FC153" s="117">
        <f>1.2+16.1+1.5</f>
        <v>18.8</v>
      </c>
      <c r="FD153" s="145">
        <v>19.45</v>
      </c>
      <c r="FE153" s="119">
        <f>FC153*FD153</f>
        <v>365.66</v>
      </c>
      <c r="FF153" s="140">
        <v>7</v>
      </c>
      <c r="FG153" s="141" t="s">
        <v>23</v>
      </c>
      <c r="FH153" s="74" t="s">
        <v>130</v>
      </c>
      <c r="FI153" s="120" t="s">
        <v>32</v>
      </c>
      <c r="FJ153" s="117">
        <f>1.2+16.1+1.5</f>
        <v>18.8</v>
      </c>
      <c r="FK153" s="145">
        <v>19.45</v>
      </c>
      <c r="FL153" s="119">
        <f>FJ153*FK153</f>
        <v>365.66</v>
      </c>
      <c r="FM153" s="140">
        <v>7</v>
      </c>
      <c r="FN153" s="141" t="s">
        <v>23</v>
      </c>
      <c r="FO153" s="74" t="s">
        <v>130</v>
      </c>
      <c r="FP153" s="120" t="s">
        <v>32</v>
      </c>
      <c r="FQ153" s="117">
        <f>1.2+16.1+1.5</f>
        <v>18.8</v>
      </c>
      <c r="FR153" s="145">
        <v>19.45</v>
      </c>
      <c r="FS153" s="119">
        <f>FQ153*FR153</f>
        <v>365.66</v>
      </c>
      <c r="FT153" s="140">
        <v>7</v>
      </c>
      <c r="FU153" s="141" t="s">
        <v>23</v>
      </c>
      <c r="FV153" s="74" t="s">
        <v>130</v>
      </c>
      <c r="FW153" s="120" t="s">
        <v>32</v>
      </c>
      <c r="FX153" s="117">
        <f>1.2+16.1+1.5</f>
        <v>18.8</v>
      </c>
      <c r="FY153" s="145">
        <v>19.45</v>
      </c>
      <c r="FZ153" s="119">
        <f>FX153*FY153</f>
        <v>365.66</v>
      </c>
      <c r="GA153" s="140">
        <v>7</v>
      </c>
      <c r="GB153" s="141" t="s">
        <v>23</v>
      </c>
      <c r="GC153" s="74" t="s">
        <v>130</v>
      </c>
      <c r="GD153" s="120" t="s">
        <v>32</v>
      </c>
      <c r="GE153" s="117">
        <f>1.2+16.1+1.5</f>
        <v>18.8</v>
      </c>
      <c r="GF153" s="145">
        <v>19.45</v>
      </c>
      <c r="GG153" s="119">
        <f>GE153*GF153</f>
        <v>365.66</v>
      </c>
      <c r="GH153" s="140">
        <v>7</v>
      </c>
      <c r="GI153" s="141" t="s">
        <v>23</v>
      </c>
      <c r="GJ153" s="74" t="s">
        <v>130</v>
      </c>
      <c r="GK153" s="120" t="s">
        <v>32</v>
      </c>
      <c r="GL153" s="117">
        <f>1.2+16.1+1.5</f>
        <v>18.8</v>
      </c>
      <c r="GM153" s="145">
        <v>19.45</v>
      </c>
      <c r="GN153" s="119">
        <f>GL153*GM153</f>
        <v>365.66</v>
      </c>
      <c r="GO153" s="140">
        <v>7</v>
      </c>
      <c r="GP153" s="141" t="s">
        <v>23</v>
      </c>
      <c r="GQ153" s="74" t="s">
        <v>130</v>
      </c>
      <c r="GR153" s="120" t="s">
        <v>32</v>
      </c>
      <c r="GS153" s="117">
        <f>1.2+16.1+1.5</f>
        <v>18.8</v>
      </c>
      <c r="GT153" s="145">
        <v>19.45</v>
      </c>
      <c r="GU153" s="119">
        <f>GS153*GT153</f>
        <v>365.66</v>
      </c>
      <c r="GV153" s="140">
        <v>7</v>
      </c>
      <c r="GW153" s="141" t="s">
        <v>23</v>
      </c>
      <c r="GX153" s="74" t="s">
        <v>130</v>
      </c>
      <c r="GY153" s="120" t="s">
        <v>32</v>
      </c>
      <c r="GZ153" s="117">
        <f>1.2+16.1+1.5</f>
        <v>18.8</v>
      </c>
      <c r="HA153" s="145">
        <v>19.45</v>
      </c>
      <c r="HB153" s="119">
        <f>GZ153*HA153</f>
        <v>365.66</v>
      </c>
      <c r="HC153" s="140">
        <v>7</v>
      </c>
      <c r="HD153" s="141" t="s">
        <v>23</v>
      </c>
      <c r="HE153" s="74" t="s">
        <v>130</v>
      </c>
      <c r="HF153" s="120" t="s">
        <v>32</v>
      </c>
      <c r="HG153" s="117">
        <f>1.2+16.1+1.5</f>
        <v>18.8</v>
      </c>
      <c r="HH153" s="145">
        <v>19.45</v>
      </c>
      <c r="HI153" s="119">
        <f>HG153*HH153</f>
        <v>365.66</v>
      </c>
      <c r="HJ153" s="140">
        <v>7</v>
      </c>
      <c r="HK153" s="141" t="s">
        <v>23</v>
      </c>
      <c r="HL153" s="74" t="s">
        <v>130</v>
      </c>
      <c r="HM153" s="120" t="s">
        <v>32</v>
      </c>
      <c r="HN153" s="117">
        <f>1.2+16.1+1.5</f>
        <v>18.8</v>
      </c>
      <c r="HO153" s="145">
        <v>19.45</v>
      </c>
      <c r="HP153" s="119">
        <f>HN153*HO153</f>
        <v>365.66</v>
      </c>
      <c r="HQ153" s="140">
        <v>7</v>
      </c>
      <c r="HR153" s="141" t="s">
        <v>23</v>
      </c>
      <c r="HS153" s="74" t="s">
        <v>130</v>
      </c>
      <c r="HT153" s="120" t="s">
        <v>32</v>
      </c>
      <c r="HU153" s="117">
        <f>1.2+16.1+1.5</f>
        <v>18.8</v>
      </c>
      <c r="HV153" s="145">
        <v>19.45</v>
      </c>
      <c r="HW153" s="119">
        <f>HU153*HV153</f>
        <v>365.66</v>
      </c>
      <c r="HX153" s="140">
        <v>7</v>
      </c>
      <c r="HY153" s="141" t="s">
        <v>23</v>
      </c>
      <c r="HZ153" s="74" t="s">
        <v>130</v>
      </c>
      <c r="IA153" s="120" t="s">
        <v>32</v>
      </c>
      <c r="IB153" s="117">
        <f>1.2+16.1+1.5</f>
        <v>18.8</v>
      </c>
      <c r="IC153" s="145">
        <v>19.45</v>
      </c>
      <c r="ID153" s="119">
        <f>IB153*IC153</f>
        <v>365.66</v>
      </c>
      <c r="IE153" s="140">
        <v>7</v>
      </c>
      <c r="IF153" s="141" t="s">
        <v>23</v>
      </c>
      <c r="IG153" s="74" t="s">
        <v>130</v>
      </c>
      <c r="IH153" s="120" t="s">
        <v>32</v>
      </c>
      <c r="II153" s="117">
        <f>1.2+16.1+1.5</f>
        <v>18.8</v>
      </c>
      <c r="IJ153" s="145">
        <v>19.45</v>
      </c>
      <c r="IK153" s="119">
        <f>II153*IJ153</f>
        <v>365.66</v>
      </c>
      <c r="IL153" s="140">
        <v>7</v>
      </c>
      <c r="IM153" s="141" t="s">
        <v>23</v>
      </c>
      <c r="IN153" s="74" t="s">
        <v>130</v>
      </c>
      <c r="IO153" s="120" t="s">
        <v>32</v>
      </c>
      <c r="IP153" s="117">
        <f>1.2+16.1+1.5</f>
        <v>18.8</v>
      </c>
      <c r="IQ153" s="145">
        <v>19.45</v>
      </c>
      <c r="IR153" s="119">
        <f>IP153*IQ153</f>
        <v>365.66</v>
      </c>
      <c r="IS153" s="140">
        <v>7</v>
      </c>
      <c r="IT153" s="141" t="s">
        <v>23</v>
      </c>
      <c r="IU153" s="74" t="s">
        <v>130</v>
      </c>
      <c r="IV153" s="120" t="s">
        <v>32</v>
      </c>
    </row>
    <row r="154" spans="1:256" s="73" customFormat="1" ht="31.5" customHeight="1">
      <c r="A154" s="140"/>
      <c r="B154" s="141"/>
      <c r="C154" s="38" t="s">
        <v>131</v>
      </c>
      <c r="D154" s="120"/>
      <c r="E154" s="117"/>
      <c r="F154" s="145"/>
      <c r="G154" s="119"/>
      <c r="H154"/>
      <c r="I154"/>
      <c r="J154"/>
      <c r="K154"/>
      <c r="L154"/>
      <c r="M154"/>
      <c r="N154"/>
      <c r="O154" s="140"/>
      <c r="P154" s="141"/>
      <c r="Q154" s="38" t="s">
        <v>131</v>
      </c>
      <c r="R154" s="120"/>
      <c r="S154" s="117"/>
      <c r="T154" s="145"/>
      <c r="U154" s="119"/>
      <c r="V154" s="140"/>
      <c r="W154" s="141"/>
      <c r="X154" s="38" t="s">
        <v>131</v>
      </c>
      <c r="Y154" s="120"/>
      <c r="Z154" s="117"/>
      <c r="AA154" s="145"/>
      <c r="AB154" s="119"/>
      <c r="AC154" s="140"/>
      <c r="AD154" s="141"/>
      <c r="AE154" s="38" t="s">
        <v>131</v>
      </c>
      <c r="AF154" s="120"/>
      <c r="AG154" s="117"/>
      <c r="AH154" s="145"/>
      <c r="AI154" s="119"/>
      <c r="AJ154" s="140"/>
      <c r="AK154" s="141"/>
      <c r="AL154" s="38" t="s">
        <v>131</v>
      </c>
      <c r="AM154" s="120"/>
      <c r="AN154" s="117"/>
      <c r="AO154" s="145"/>
      <c r="AP154" s="119"/>
      <c r="AQ154" s="140"/>
      <c r="AR154" s="141"/>
      <c r="AS154" s="38" t="s">
        <v>131</v>
      </c>
      <c r="AT154" s="120"/>
      <c r="AU154" s="117"/>
      <c r="AV154" s="145"/>
      <c r="AW154" s="119"/>
      <c r="AX154" s="140"/>
      <c r="AY154" s="141"/>
      <c r="AZ154" s="38" t="s">
        <v>131</v>
      </c>
      <c r="BA154" s="120"/>
      <c r="BB154" s="117"/>
      <c r="BC154" s="145"/>
      <c r="BD154" s="119"/>
      <c r="BE154" s="140"/>
      <c r="BF154" s="141"/>
      <c r="BG154" s="38" t="s">
        <v>131</v>
      </c>
      <c r="BH154" s="120"/>
      <c r="BI154" s="117"/>
      <c r="BJ154" s="145"/>
      <c r="BK154" s="119"/>
      <c r="BL154" s="140"/>
      <c r="BM154" s="141"/>
      <c r="BN154" s="38" t="s">
        <v>131</v>
      </c>
      <c r="BO154" s="120"/>
      <c r="BP154" s="117"/>
      <c r="BQ154" s="145"/>
      <c r="BR154" s="119"/>
      <c r="BS154" s="140"/>
      <c r="BT154" s="141"/>
      <c r="BU154" s="38" t="s">
        <v>131</v>
      </c>
      <c r="BV154" s="120"/>
      <c r="BW154" s="117"/>
      <c r="BX154" s="145"/>
      <c r="BY154" s="119"/>
      <c r="BZ154" s="140"/>
      <c r="CA154" s="141"/>
      <c r="CB154" s="38" t="s">
        <v>131</v>
      </c>
      <c r="CC154" s="120"/>
      <c r="CD154" s="117"/>
      <c r="CE154" s="145"/>
      <c r="CF154" s="119"/>
      <c r="CG154" s="140"/>
      <c r="CH154" s="141"/>
      <c r="CI154" s="38" t="s">
        <v>131</v>
      </c>
      <c r="CJ154" s="120"/>
      <c r="CK154" s="117"/>
      <c r="CL154" s="145"/>
      <c r="CM154" s="119"/>
      <c r="CN154" s="140"/>
      <c r="CO154" s="141"/>
      <c r="CP154" s="38" t="s">
        <v>131</v>
      </c>
      <c r="CQ154" s="120"/>
      <c r="CR154" s="117"/>
      <c r="CS154" s="145"/>
      <c r="CT154" s="119"/>
      <c r="CU154" s="140"/>
      <c r="CV154" s="141"/>
      <c r="CW154" s="38" t="s">
        <v>131</v>
      </c>
      <c r="CX154" s="120"/>
      <c r="CY154" s="117"/>
      <c r="CZ154" s="145"/>
      <c r="DA154" s="119"/>
      <c r="DB154" s="140"/>
      <c r="DC154" s="141"/>
      <c r="DD154" s="38" t="s">
        <v>131</v>
      </c>
      <c r="DE154" s="120"/>
      <c r="DF154" s="117"/>
      <c r="DG154" s="145"/>
      <c r="DH154" s="119"/>
      <c r="DI154" s="140"/>
      <c r="DJ154" s="141"/>
      <c r="DK154" s="38" t="s">
        <v>131</v>
      </c>
      <c r="DL154" s="120"/>
      <c r="DM154" s="117"/>
      <c r="DN154" s="145"/>
      <c r="DO154" s="119"/>
      <c r="DP154" s="140"/>
      <c r="DQ154" s="141"/>
      <c r="DR154" s="38" t="s">
        <v>131</v>
      </c>
      <c r="DS154" s="120"/>
      <c r="DT154" s="117"/>
      <c r="DU154" s="145"/>
      <c r="DV154" s="119"/>
      <c r="DW154" s="140"/>
      <c r="DX154" s="141"/>
      <c r="DY154" s="38" t="s">
        <v>131</v>
      </c>
      <c r="DZ154" s="120"/>
      <c r="EA154" s="117"/>
      <c r="EB154" s="145"/>
      <c r="EC154" s="119"/>
      <c r="ED154" s="140"/>
      <c r="EE154" s="141"/>
      <c r="EF154" s="38" t="s">
        <v>131</v>
      </c>
      <c r="EG154" s="120"/>
      <c r="EH154" s="117"/>
      <c r="EI154" s="145"/>
      <c r="EJ154" s="119"/>
      <c r="EK154" s="140"/>
      <c r="EL154" s="141"/>
      <c r="EM154" s="38" t="s">
        <v>131</v>
      </c>
      <c r="EN154" s="120"/>
      <c r="EO154" s="117"/>
      <c r="EP154" s="145"/>
      <c r="EQ154" s="119"/>
      <c r="ER154" s="140"/>
      <c r="ES154" s="141"/>
      <c r="ET154" s="38" t="s">
        <v>131</v>
      </c>
      <c r="EU154" s="120"/>
      <c r="EV154" s="117"/>
      <c r="EW154" s="145"/>
      <c r="EX154" s="119"/>
      <c r="EY154" s="140"/>
      <c r="EZ154" s="141"/>
      <c r="FA154" s="38" t="s">
        <v>131</v>
      </c>
      <c r="FB154" s="120"/>
      <c r="FC154" s="117"/>
      <c r="FD154" s="145"/>
      <c r="FE154" s="119"/>
      <c r="FF154" s="140"/>
      <c r="FG154" s="141"/>
      <c r="FH154" s="38" t="s">
        <v>131</v>
      </c>
      <c r="FI154" s="120"/>
      <c r="FJ154" s="117"/>
      <c r="FK154" s="145"/>
      <c r="FL154" s="119"/>
      <c r="FM154" s="140"/>
      <c r="FN154" s="141"/>
      <c r="FO154" s="38" t="s">
        <v>131</v>
      </c>
      <c r="FP154" s="120"/>
      <c r="FQ154" s="117"/>
      <c r="FR154" s="145"/>
      <c r="FS154" s="119"/>
      <c r="FT154" s="140"/>
      <c r="FU154" s="141"/>
      <c r="FV154" s="38" t="s">
        <v>131</v>
      </c>
      <c r="FW154" s="120"/>
      <c r="FX154" s="117"/>
      <c r="FY154" s="145"/>
      <c r="FZ154" s="119"/>
      <c r="GA154" s="140"/>
      <c r="GB154" s="141"/>
      <c r="GC154" s="38" t="s">
        <v>131</v>
      </c>
      <c r="GD154" s="120"/>
      <c r="GE154" s="117"/>
      <c r="GF154" s="145"/>
      <c r="GG154" s="119"/>
      <c r="GH154" s="140"/>
      <c r="GI154" s="141"/>
      <c r="GJ154" s="38" t="s">
        <v>131</v>
      </c>
      <c r="GK154" s="120"/>
      <c r="GL154" s="117"/>
      <c r="GM154" s="145"/>
      <c r="GN154" s="119"/>
      <c r="GO154" s="140"/>
      <c r="GP154" s="141"/>
      <c r="GQ154" s="38" t="s">
        <v>131</v>
      </c>
      <c r="GR154" s="120"/>
      <c r="GS154" s="117"/>
      <c r="GT154" s="145"/>
      <c r="GU154" s="119"/>
      <c r="GV154" s="140"/>
      <c r="GW154" s="141"/>
      <c r="GX154" s="38" t="s">
        <v>131</v>
      </c>
      <c r="GY154" s="120"/>
      <c r="GZ154" s="117"/>
      <c r="HA154" s="145"/>
      <c r="HB154" s="119"/>
      <c r="HC154" s="140"/>
      <c r="HD154" s="141"/>
      <c r="HE154" s="38" t="s">
        <v>131</v>
      </c>
      <c r="HF154" s="120"/>
      <c r="HG154" s="117"/>
      <c r="HH154" s="145"/>
      <c r="HI154" s="119"/>
      <c r="HJ154" s="140"/>
      <c r="HK154" s="141"/>
      <c r="HL154" s="38" t="s">
        <v>131</v>
      </c>
      <c r="HM154" s="120"/>
      <c r="HN154" s="117"/>
      <c r="HO154" s="145"/>
      <c r="HP154" s="119"/>
      <c r="HQ154" s="140"/>
      <c r="HR154" s="141"/>
      <c r="HS154" s="38" t="s">
        <v>131</v>
      </c>
      <c r="HT154" s="120"/>
      <c r="HU154" s="117"/>
      <c r="HV154" s="145"/>
      <c r="HW154" s="119"/>
      <c r="HX154" s="140"/>
      <c r="HY154" s="141"/>
      <c r="HZ154" s="38" t="s">
        <v>131</v>
      </c>
      <c r="IA154" s="120"/>
      <c r="IB154" s="117"/>
      <c r="IC154" s="145"/>
      <c r="ID154" s="119"/>
      <c r="IE154" s="140"/>
      <c r="IF154" s="141"/>
      <c r="IG154" s="38" t="s">
        <v>131</v>
      </c>
      <c r="IH154" s="120"/>
      <c r="II154" s="117"/>
      <c r="IJ154" s="145"/>
      <c r="IK154" s="119"/>
      <c r="IL154" s="140"/>
      <c r="IM154" s="141"/>
      <c r="IN154" s="38" t="s">
        <v>131</v>
      </c>
      <c r="IO154" s="120"/>
      <c r="IP154" s="117"/>
      <c r="IQ154" s="145"/>
      <c r="IR154" s="119"/>
      <c r="IS154" s="140"/>
      <c r="IT154" s="141"/>
      <c r="IU154" s="38" t="s">
        <v>131</v>
      </c>
      <c r="IV154" s="120"/>
    </row>
    <row r="155" spans="1:256" ht="38.25" customHeight="1">
      <c r="A155" s="140">
        <v>8</v>
      </c>
      <c r="B155" s="141" t="s">
        <v>23</v>
      </c>
      <c r="C155" s="23" t="s">
        <v>132</v>
      </c>
      <c r="D155" s="120" t="s">
        <v>32</v>
      </c>
      <c r="E155" s="117">
        <v>9.15</v>
      </c>
      <c r="F155" s="145"/>
      <c r="G155" s="119"/>
      <c r="H155"/>
      <c r="I155"/>
      <c r="J155"/>
      <c r="K155"/>
      <c r="L155"/>
      <c r="M155"/>
      <c r="N155"/>
      <c r="O155" s="140">
        <v>8</v>
      </c>
      <c r="P155" s="141" t="s">
        <v>23</v>
      </c>
      <c r="Q155" s="23" t="s">
        <v>132</v>
      </c>
      <c r="R155" s="120" t="s">
        <v>32</v>
      </c>
      <c r="S155" s="117">
        <v>9.15</v>
      </c>
      <c r="T155" s="145">
        <v>75</v>
      </c>
      <c r="U155" s="119">
        <f>S155*T155</f>
        <v>686.25</v>
      </c>
      <c r="V155" s="140">
        <v>8</v>
      </c>
      <c r="W155" s="141" t="s">
        <v>23</v>
      </c>
      <c r="X155" s="23" t="s">
        <v>132</v>
      </c>
      <c r="Y155" s="120" t="s">
        <v>32</v>
      </c>
      <c r="Z155" s="117">
        <v>9.15</v>
      </c>
      <c r="AA155" s="145">
        <v>75</v>
      </c>
      <c r="AB155" s="119">
        <f>Z155*AA155</f>
        <v>686.25</v>
      </c>
      <c r="AC155" s="140">
        <v>8</v>
      </c>
      <c r="AD155" s="141" t="s">
        <v>23</v>
      </c>
      <c r="AE155" s="23" t="s">
        <v>132</v>
      </c>
      <c r="AF155" s="120" t="s">
        <v>32</v>
      </c>
      <c r="AG155" s="117">
        <v>9.15</v>
      </c>
      <c r="AH155" s="145">
        <v>75</v>
      </c>
      <c r="AI155" s="119">
        <f>AG155*AH155</f>
        <v>686.25</v>
      </c>
      <c r="AJ155" s="140">
        <v>8</v>
      </c>
      <c r="AK155" s="141" t="s">
        <v>23</v>
      </c>
      <c r="AL155" s="23" t="s">
        <v>132</v>
      </c>
      <c r="AM155" s="120" t="s">
        <v>32</v>
      </c>
      <c r="AN155" s="117">
        <v>9.15</v>
      </c>
      <c r="AO155" s="145">
        <v>75</v>
      </c>
      <c r="AP155" s="119">
        <f>AN155*AO155</f>
        <v>686.25</v>
      </c>
      <c r="AQ155" s="140">
        <v>8</v>
      </c>
      <c r="AR155" s="141" t="s">
        <v>23</v>
      </c>
      <c r="AS155" s="23" t="s">
        <v>132</v>
      </c>
      <c r="AT155" s="120" t="s">
        <v>32</v>
      </c>
      <c r="AU155" s="117">
        <v>9.15</v>
      </c>
      <c r="AV155" s="145">
        <v>75</v>
      </c>
      <c r="AW155" s="119">
        <f>AU155*AV155</f>
        <v>686.25</v>
      </c>
      <c r="AX155" s="140">
        <v>8</v>
      </c>
      <c r="AY155" s="141" t="s">
        <v>23</v>
      </c>
      <c r="AZ155" s="23" t="s">
        <v>132</v>
      </c>
      <c r="BA155" s="120" t="s">
        <v>32</v>
      </c>
      <c r="BB155" s="117">
        <v>9.15</v>
      </c>
      <c r="BC155" s="145">
        <v>75</v>
      </c>
      <c r="BD155" s="119">
        <f>BB155*BC155</f>
        <v>686.25</v>
      </c>
      <c r="BE155" s="140">
        <v>8</v>
      </c>
      <c r="BF155" s="141" t="s">
        <v>23</v>
      </c>
      <c r="BG155" s="23" t="s">
        <v>132</v>
      </c>
      <c r="BH155" s="120" t="s">
        <v>32</v>
      </c>
      <c r="BI155" s="117">
        <v>9.15</v>
      </c>
      <c r="BJ155" s="145">
        <v>75</v>
      </c>
      <c r="BK155" s="119">
        <f>BI155*BJ155</f>
        <v>686.25</v>
      </c>
      <c r="BL155" s="140">
        <v>8</v>
      </c>
      <c r="BM155" s="141" t="s">
        <v>23</v>
      </c>
      <c r="BN155" s="23" t="s">
        <v>132</v>
      </c>
      <c r="BO155" s="120" t="s">
        <v>32</v>
      </c>
      <c r="BP155" s="117">
        <v>9.15</v>
      </c>
      <c r="BQ155" s="145">
        <v>75</v>
      </c>
      <c r="BR155" s="119">
        <f>BP155*BQ155</f>
        <v>686.25</v>
      </c>
      <c r="BS155" s="140">
        <v>8</v>
      </c>
      <c r="BT155" s="141" t="s">
        <v>23</v>
      </c>
      <c r="BU155" s="23" t="s">
        <v>132</v>
      </c>
      <c r="BV155" s="120" t="s">
        <v>32</v>
      </c>
      <c r="BW155" s="117">
        <v>9.15</v>
      </c>
      <c r="BX155" s="145">
        <v>75</v>
      </c>
      <c r="BY155" s="119">
        <f>BW155*BX155</f>
        <v>686.25</v>
      </c>
      <c r="BZ155" s="140">
        <v>8</v>
      </c>
      <c r="CA155" s="141" t="s">
        <v>23</v>
      </c>
      <c r="CB155" s="23" t="s">
        <v>132</v>
      </c>
      <c r="CC155" s="120" t="s">
        <v>32</v>
      </c>
      <c r="CD155" s="117">
        <v>9.15</v>
      </c>
      <c r="CE155" s="145">
        <v>75</v>
      </c>
      <c r="CF155" s="119">
        <f>CD155*CE155</f>
        <v>686.25</v>
      </c>
      <c r="CG155" s="140">
        <v>8</v>
      </c>
      <c r="CH155" s="141" t="s">
        <v>23</v>
      </c>
      <c r="CI155" s="23" t="s">
        <v>132</v>
      </c>
      <c r="CJ155" s="120" t="s">
        <v>32</v>
      </c>
      <c r="CK155" s="117">
        <v>9.15</v>
      </c>
      <c r="CL155" s="145">
        <v>75</v>
      </c>
      <c r="CM155" s="119">
        <f>CK155*CL155</f>
        <v>686.25</v>
      </c>
      <c r="CN155" s="140">
        <v>8</v>
      </c>
      <c r="CO155" s="141" t="s">
        <v>23</v>
      </c>
      <c r="CP155" s="23" t="s">
        <v>132</v>
      </c>
      <c r="CQ155" s="120" t="s">
        <v>32</v>
      </c>
      <c r="CR155" s="117">
        <v>9.15</v>
      </c>
      <c r="CS155" s="145">
        <v>75</v>
      </c>
      <c r="CT155" s="119">
        <f>CR155*CS155</f>
        <v>686.25</v>
      </c>
      <c r="CU155" s="140">
        <v>8</v>
      </c>
      <c r="CV155" s="141" t="s">
        <v>23</v>
      </c>
      <c r="CW155" s="23" t="s">
        <v>132</v>
      </c>
      <c r="CX155" s="120" t="s">
        <v>32</v>
      </c>
      <c r="CY155" s="117">
        <v>9.15</v>
      </c>
      <c r="CZ155" s="145">
        <v>75</v>
      </c>
      <c r="DA155" s="119">
        <f>CY155*CZ155</f>
        <v>686.25</v>
      </c>
      <c r="DB155" s="140">
        <v>8</v>
      </c>
      <c r="DC155" s="141" t="s">
        <v>23</v>
      </c>
      <c r="DD155" s="23" t="s">
        <v>132</v>
      </c>
      <c r="DE155" s="120" t="s">
        <v>32</v>
      </c>
      <c r="DF155" s="117">
        <v>9.15</v>
      </c>
      <c r="DG155" s="145">
        <v>75</v>
      </c>
      <c r="DH155" s="119">
        <f>DF155*DG155</f>
        <v>686.25</v>
      </c>
      <c r="DI155" s="140">
        <v>8</v>
      </c>
      <c r="DJ155" s="141" t="s">
        <v>23</v>
      </c>
      <c r="DK155" s="23" t="s">
        <v>132</v>
      </c>
      <c r="DL155" s="120" t="s">
        <v>32</v>
      </c>
      <c r="DM155" s="117">
        <v>9.15</v>
      </c>
      <c r="DN155" s="145">
        <v>75</v>
      </c>
      <c r="DO155" s="119">
        <f>DM155*DN155</f>
        <v>686.25</v>
      </c>
      <c r="DP155" s="140">
        <v>8</v>
      </c>
      <c r="DQ155" s="141" t="s">
        <v>23</v>
      </c>
      <c r="DR155" s="23" t="s">
        <v>132</v>
      </c>
      <c r="DS155" s="120" t="s">
        <v>32</v>
      </c>
      <c r="DT155" s="117">
        <v>9.15</v>
      </c>
      <c r="DU155" s="145">
        <v>75</v>
      </c>
      <c r="DV155" s="119">
        <f>DT155*DU155</f>
        <v>686.25</v>
      </c>
      <c r="DW155" s="140">
        <v>8</v>
      </c>
      <c r="DX155" s="141" t="s">
        <v>23</v>
      </c>
      <c r="DY155" s="23" t="s">
        <v>132</v>
      </c>
      <c r="DZ155" s="120" t="s">
        <v>32</v>
      </c>
      <c r="EA155" s="117">
        <v>9.15</v>
      </c>
      <c r="EB155" s="145">
        <v>75</v>
      </c>
      <c r="EC155" s="119">
        <f>EA155*EB155</f>
        <v>686.25</v>
      </c>
      <c r="ED155" s="140">
        <v>8</v>
      </c>
      <c r="EE155" s="141" t="s">
        <v>23</v>
      </c>
      <c r="EF155" s="23" t="s">
        <v>132</v>
      </c>
      <c r="EG155" s="120" t="s">
        <v>32</v>
      </c>
      <c r="EH155" s="117">
        <v>9.15</v>
      </c>
      <c r="EI155" s="145">
        <v>75</v>
      </c>
      <c r="EJ155" s="119">
        <f>EH155*EI155</f>
        <v>686.25</v>
      </c>
      <c r="EK155" s="140">
        <v>8</v>
      </c>
      <c r="EL155" s="141" t="s">
        <v>23</v>
      </c>
      <c r="EM155" s="23" t="s">
        <v>132</v>
      </c>
      <c r="EN155" s="120" t="s">
        <v>32</v>
      </c>
      <c r="EO155" s="117">
        <v>9.15</v>
      </c>
      <c r="EP155" s="145">
        <v>75</v>
      </c>
      <c r="EQ155" s="119">
        <f>EO155*EP155</f>
        <v>686.25</v>
      </c>
      <c r="ER155" s="140">
        <v>8</v>
      </c>
      <c r="ES155" s="141" t="s">
        <v>23</v>
      </c>
      <c r="ET155" s="23" t="s">
        <v>132</v>
      </c>
      <c r="EU155" s="120" t="s">
        <v>32</v>
      </c>
      <c r="EV155" s="117">
        <v>9.15</v>
      </c>
      <c r="EW155" s="145">
        <v>75</v>
      </c>
      <c r="EX155" s="119">
        <f>EV155*EW155</f>
        <v>686.25</v>
      </c>
      <c r="EY155" s="140">
        <v>8</v>
      </c>
      <c r="EZ155" s="141" t="s">
        <v>23</v>
      </c>
      <c r="FA155" s="23" t="s">
        <v>132</v>
      </c>
      <c r="FB155" s="120" t="s">
        <v>32</v>
      </c>
      <c r="FC155" s="117">
        <v>9.15</v>
      </c>
      <c r="FD155" s="145">
        <v>75</v>
      </c>
      <c r="FE155" s="119">
        <f>FC155*FD155</f>
        <v>686.25</v>
      </c>
      <c r="FF155" s="140">
        <v>8</v>
      </c>
      <c r="FG155" s="141" t="s">
        <v>23</v>
      </c>
      <c r="FH155" s="23" t="s">
        <v>132</v>
      </c>
      <c r="FI155" s="120" t="s">
        <v>32</v>
      </c>
      <c r="FJ155" s="117">
        <v>9.15</v>
      </c>
      <c r="FK155" s="145">
        <v>75</v>
      </c>
      <c r="FL155" s="119">
        <f>FJ155*FK155</f>
        <v>686.25</v>
      </c>
      <c r="FM155" s="140">
        <v>8</v>
      </c>
      <c r="FN155" s="141" t="s">
        <v>23</v>
      </c>
      <c r="FO155" s="23" t="s">
        <v>132</v>
      </c>
      <c r="FP155" s="120" t="s">
        <v>32</v>
      </c>
      <c r="FQ155" s="117">
        <v>9.15</v>
      </c>
      <c r="FR155" s="145">
        <v>75</v>
      </c>
      <c r="FS155" s="119">
        <f>FQ155*FR155</f>
        <v>686.25</v>
      </c>
      <c r="FT155" s="140">
        <v>8</v>
      </c>
      <c r="FU155" s="141" t="s">
        <v>23</v>
      </c>
      <c r="FV155" s="23" t="s">
        <v>132</v>
      </c>
      <c r="FW155" s="120" t="s">
        <v>32</v>
      </c>
      <c r="FX155" s="117">
        <v>9.15</v>
      </c>
      <c r="FY155" s="145">
        <v>75</v>
      </c>
      <c r="FZ155" s="119">
        <f>FX155*FY155</f>
        <v>686.25</v>
      </c>
      <c r="GA155" s="140">
        <v>8</v>
      </c>
      <c r="GB155" s="141" t="s">
        <v>23</v>
      </c>
      <c r="GC155" s="23" t="s">
        <v>132</v>
      </c>
      <c r="GD155" s="120" t="s">
        <v>32</v>
      </c>
      <c r="GE155" s="117">
        <v>9.15</v>
      </c>
      <c r="GF155" s="145">
        <v>75</v>
      </c>
      <c r="GG155" s="119">
        <f>GE155*GF155</f>
        <v>686.25</v>
      </c>
      <c r="GH155" s="140">
        <v>8</v>
      </c>
      <c r="GI155" s="141" t="s">
        <v>23</v>
      </c>
      <c r="GJ155" s="23" t="s">
        <v>132</v>
      </c>
      <c r="GK155" s="120" t="s">
        <v>32</v>
      </c>
      <c r="GL155" s="117">
        <v>9.15</v>
      </c>
      <c r="GM155" s="145">
        <v>75</v>
      </c>
      <c r="GN155" s="119">
        <f>GL155*GM155</f>
        <v>686.25</v>
      </c>
      <c r="GO155" s="140">
        <v>8</v>
      </c>
      <c r="GP155" s="141" t="s">
        <v>23</v>
      </c>
      <c r="GQ155" s="23" t="s">
        <v>132</v>
      </c>
      <c r="GR155" s="120" t="s">
        <v>32</v>
      </c>
      <c r="GS155" s="117">
        <v>9.15</v>
      </c>
      <c r="GT155" s="145">
        <v>75</v>
      </c>
      <c r="GU155" s="119">
        <f>GS155*GT155</f>
        <v>686.25</v>
      </c>
      <c r="GV155" s="140">
        <v>8</v>
      </c>
      <c r="GW155" s="141" t="s">
        <v>23</v>
      </c>
      <c r="GX155" s="23" t="s">
        <v>132</v>
      </c>
      <c r="GY155" s="120" t="s">
        <v>32</v>
      </c>
      <c r="GZ155" s="117">
        <v>9.15</v>
      </c>
      <c r="HA155" s="145">
        <v>75</v>
      </c>
      <c r="HB155" s="119">
        <f>GZ155*HA155</f>
        <v>686.25</v>
      </c>
      <c r="HC155" s="140">
        <v>8</v>
      </c>
      <c r="HD155" s="141" t="s">
        <v>23</v>
      </c>
      <c r="HE155" s="23" t="s">
        <v>132</v>
      </c>
      <c r="HF155" s="120" t="s">
        <v>32</v>
      </c>
      <c r="HG155" s="117">
        <v>9.15</v>
      </c>
      <c r="HH155" s="145">
        <v>75</v>
      </c>
      <c r="HI155" s="119">
        <f>HG155*HH155</f>
        <v>686.25</v>
      </c>
      <c r="HJ155" s="140">
        <v>8</v>
      </c>
      <c r="HK155" s="141" t="s">
        <v>23</v>
      </c>
      <c r="HL155" s="23" t="s">
        <v>132</v>
      </c>
      <c r="HM155" s="120" t="s">
        <v>32</v>
      </c>
      <c r="HN155" s="117">
        <v>9.15</v>
      </c>
      <c r="HO155" s="145">
        <v>75</v>
      </c>
      <c r="HP155" s="119">
        <f>HN155*HO155</f>
        <v>686.25</v>
      </c>
      <c r="HQ155" s="140">
        <v>8</v>
      </c>
      <c r="HR155" s="141" t="s">
        <v>23</v>
      </c>
      <c r="HS155" s="23" t="s">
        <v>132</v>
      </c>
      <c r="HT155" s="120" t="s">
        <v>32</v>
      </c>
      <c r="HU155" s="117">
        <v>9.15</v>
      </c>
      <c r="HV155" s="145">
        <v>75</v>
      </c>
      <c r="HW155" s="119">
        <f>HU155*HV155</f>
        <v>686.25</v>
      </c>
      <c r="HX155" s="140">
        <v>8</v>
      </c>
      <c r="HY155" s="141" t="s">
        <v>23</v>
      </c>
      <c r="HZ155" s="23" t="s">
        <v>132</v>
      </c>
      <c r="IA155" s="120" t="s">
        <v>32</v>
      </c>
      <c r="IB155" s="117">
        <v>9.15</v>
      </c>
      <c r="IC155" s="145">
        <v>75</v>
      </c>
      <c r="ID155" s="119">
        <f>IB155*IC155</f>
        <v>686.25</v>
      </c>
      <c r="IE155" s="140">
        <v>8</v>
      </c>
      <c r="IF155" s="141" t="s">
        <v>23</v>
      </c>
      <c r="IG155" s="23" t="s">
        <v>132</v>
      </c>
      <c r="IH155" s="120" t="s">
        <v>32</v>
      </c>
      <c r="II155" s="117">
        <v>9.15</v>
      </c>
      <c r="IJ155" s="145">
        <v>75</v>
      </c>
      <c r="IK155" s="119">
        <f>II155*IJ155</f>
        <v>686.25</v>
      </c>
      <c r="IL155" s="140">
        <v>8</v>
      </c>
      <c r="IM155" s="141" t="s">
        <v>23</v>
      </c>
      <c r="IN155" s="23" t="s">
        <v>132</v>
      </c>
      <c r="IO155" s="120" t="s">
        <v>32</v>
      </c>
      <c r="IP155" s="117">
        <v>9.15</v>
      </c>
      <c r="IQ155" s="145">
        <v>75</v>
      </c>
      <c r="IR155" s="119">
        <f>IP155*IQ155</f>
        <v>686.25</v>
      </c>
      <c r="IS155" s="140">
        <v>8</v>
      </c>
      <c r="IT155" s="141" t="s">
        <v>23</v>
      </c>
      <c r="IU155" s="23" t="s">
        <v>132</v>
      </c>
      <c r="IV155" s="120" t="s">
        <v>32</v>
      </c>
    </row>
    <row r="156" spans="1:256" s="73" customFormat="1" ht="24" customHeight="1">
      <c r="A156" s="140"/>
      <c r="B156" s="141"/>
      <c r="C156" s="38" t="s">
        <v>133</v>
      </c>
      <c r="D156" s="120"/>
      <c r="E156" s="117"/>
      <c r="F156" s="145"/>
      <c r="G156" s="119"/>
      <c r="H156"/>
      <c r="I156"/>
      <c r="J156"/>
      <c r="K156"/>
      <c r="L156"/>
      <c r="M156"/>
      <c r="N156"/>
      <c r="O156" s="140"/>
      <c r="P156" s="141"/>
      <c r="Q156" s="38" t="s">
        <v>133</v>
      </c>
      <c r="R156" s="120"/>
      <c r="S156" s="117"/>
      <c r="T156" s="145"/>
      <c r="U156" s="119"/>
      <c r="V156" s="140"/>
      <c r="W156" s="141"/>
      <c r="X156" s="38" t="s">
        <v>133</v>
      </c>
      <c r="Y156" s="120"/>
      <c r="Z156" s="117"/>
      <c r="AA156" s="145"/>
      <c r="AB156" s="119"/>
      <c r="AC156" s="140"/>
      <c r="AD156" s="141"/>
      <c r="AE156" s="38" t="s">
        <v>133</v>
      </c>
      <c r="AF156" s="120"/>
      <c r="AG156" s="117"/>
      <c r="AH156" s="145"/>
      <c r="AI156" s="119"/>
      <c r="AJ156" s="140"/>
      <c r="AK156" s="141"/>
      <c r="AL156" s="38" t="s">
        <v>133</v>
      </c>
      <c r="AM156" s="120"/>
      <c r="AN156" s="117"/>
      <c r="AO156" s="145"/>
      <c r="AP156" s="119"/>
      <c r="AQ156" s="140"/>
      <c r="AR156" s="141"/>
      <c r="AS156" s="38" t="s">
        <v>133</v>
      </c>
      <c r="AT156" s="120"/>
      <c r="AU156" s="117"/>
      <c r="AV156" s="145"/>
      <c r="AW156" s="119"/>
      <c r="AX156" s="140"/>
      <c r="AY156" s="141"/>
      <c r="AZ156" s="38" t="s">
        <v>133</v>
      </c>
      <c r="BA156" s="120"/>
      <c r="BB156" s="117"/>
      <c r="BC156" s="145"/>
      <c r="BD156" s="119"/>
      <c r="BE156" s="140"/>
      <c r="BF156" s="141"/>
      <c r="BG156" s="38" t="s">
        <v>133</v>
      </c>
      <c r="BH156" s="120"/>
      <c r="BI156" s="117"/>
      <c r="BJ156" s="145"/>
      <c r="BK156" s="119"/>
      <c r="BL156" s="140"/>
      <c r="BM156" s="141"/>
      <c r="BN156" s="38" t="s">
        <v>133</v>
      </c>
      <c r="BO156" s="120"/>
      <c r="BP156" s="117"/>
      <c r="BQ156" s="145"/>
      <c r="BR156" s="119"/>
      <c r="BS156" s="140"/>
      <c r="BT156" s="141"/>
      <c r="BU156" s="38" t="s">
        <v>133</v>
      </c>
      <c r="BV156" s="120"/>
      <c r="BW156" s="117"/>
      <c r="BX156" s="145"/>
      <c r="BY156" s="119"/>
      <c r="BZ156" s="140"/>
      <c r="CA156" s="141"/>
      <c r="CB156" s="38" t="s">
        <v>133</v>
      </c>
      <c r="CC156" s="120"/>
      <c r="CD156" s="117"/>
      <c r="CE156" s="145"/>
      <c r="CF156" s="119"/>
      <c r="CG156" s="140"/>
      <c r="CH156" s="141"/>
      <c r="CI156" s="38" t="s">
        <v>133</v>
      </c>
      <c r="CJ156" s="120"/>
      <c r="CK156" s="117"/>
      <c r="CL156" s="145"/>
      <c r="CM156" s="119"/>
      <c r="CN156" s="140"/>
      <c r="CO156" s="141"/>
      <c r="CP156" s="38" t="s">
        <v>133</v>
      </c>
      <c r="CQ156" s="120"/>
      <c r="CR156" s="117"/>
      <c r="CS156" s="145"/>
      <c r="CT156" s="119"/>
      <c r="CU156" s="140"/>
      <c r="CV156" s="141"/>
      <c r="CW156" s="38" t="s">
        <v>133</v>
      </c>
      <c r="CX156" s="120"/>
      <c r="CY156" s="117"/>
      <c r="CZ156" s="145"/>
      <c r="DA156" s="119"/>
      <c r="DB156" s="140"/>
      <c r="DC156" s="141"/>
      <c r="DD156" s="38" t="s">
        <v>133</v>
      </c>
      <c r="DE156" s="120"/>
      <c r="DF156" s="117"/>
      <c r="DG156" s="145"/>
      <c r="DH156" s="119"/>
      <c r="DI156" s="140"/>
      <c r="DJ156" s="141"/>
      <c r="DK156" s="38" t="s">
        <v>133</v>
      </c>
      <c r="DL156" s="120"/>
      <c r="DM156" s="117"/>
      <c r="DN156" s="145"/>
      <c r="DO156" s="119"/>
      <c r="DP156" s="140"/>
      <c r="DQ156" s="141"/>
      <c r="DR156" s="38" t="s">
        <v>133</v>
      </c>
      <c r="DS156" s="120"/>
      <c r="DT156" s="117"/>
      <c r="DU156" s="145"/>
      <c r="DV156" s="119"/>
      <c r="DW156" s="140"/>
      <c r="DX156" s="141"/>
      <c r="DY156" s="38" t="s">
        <v>133</v>
      </c>
      <c r="DZ156" s="120"/>
      <c r="EA156" s="117"/>
      <c r="EB156" s="145"/>
      <c r="EC156" s="119"/>
      <c r="ED156" s="140"/>
      <c r="EE156" s="141"/>
      <c r="EF156" s="38" t="s">
        <v>133</v>
      </c>
      <c r="EG156" s="120"/>
      <c r="EH156" s="117"/>
      <c r="EI156" s="145"/>
      <c r="EJ156" s="119"/>
      <c r="EK156" s="140"/>
      <c r="EL156" s="141"/>
      <c r="EM156" s="38" t="s">
        <v>133</v>
      </c>
      <c r="EN156" s="120"/>
      <c r="EO156" s="117"/>
      <c r="EP156" s="145"/>
      <c r="EQ156" s="119"/>
      <c r="ER156" s="140"/>
      <c r="ES156" s="141"/>
      <c r="ET156" s="38" t="s">
        <v>133</v>
      </c>
      <c r="EU156" s="120"/>
      <c r="EV156" s="117"/>
      <c r="EW156" s="145"/>
      <c r="EX156" s="119"/>
      <c r="EY156" s="140"/>
      <c r="EZ156" s="141"/>
      <c r="FA156" s="38" t="s">
        <v>133</v>
      </c>
      <c r="FB156" s="120"/>
      <c r="FC156" s="117"/>
      <c r="FD156" s="145"/>
      <c r="FE156" s="119"/>
      <c r="FF156" s="140"/>
      <c r="FG156" s="141"/>
      <c r="FH156" s="38" t="s">
        <v>133</v>
      </c>
      <c r="FI156" s="120"/>
      <c r="FJ156" s="117"/>
      <c r="FK156" s="145"/>
      <c r="FL156" s="119"/>
      <c r="FM156" s="140"/>
      <c r="FN156" s="141"/>
      <c r="FO156" s="38" t="s">
        <v>133</v>
      </c>
      <c r="FP156" s="120"/>
      <c r="FQ156" s="117"/>
      <c r="FR156" s="145"/>
      <c r="FS156" s="119"/>
      <c r="FT156" s="140"/>
      <c r="FU156" s="141"/>
      <c r="FV156" s="38" t="s">
        <v>133</v>
      </c>
      <c r="FW156" s="120"/>
      <c r="FX156" s="117"/>
      <c r="FY156" s="145"/>
      <c r="FZ156" s="119"/>
      <c r="GA156" s="140"/>
      <c r="GB156" s="141"/>
      <c r="GC156" s="38" t="s">
        <v>133</v>
      </c>
      <c r="GD156" s="120"/>
      <c r="GE156" s="117"/>
      <c r="GF156" s="145"/>
      <c r="GG156" s="119"/>
      <c r="GH156" s="140"/>
      <c r="GI156" s="141"/>
      <c r="GJ156" s="38" t="s">
        <v>133</v>
      </c>
      <c r="GK156" s="120"/>
      <c r="GL156" s="117"/>
      <c r="GM156" s="145"/>
      <c r="GN156" s="119"/>
      <c r="GO156" s="140"/>
      <c r="GP156" s="141"/>
      <c r="GQ156" s="38" t="s">
        <v>133</v>
      </c>
      <c r="GR156" s="120"/>
      <c r="GS156" s="117"/>
      <c r="GT156" s="145"/>
      <c r="GU156" s="119"/>
      <c r="GV156" s="140"/>
      <c r="GW156" s="141"/>
      <c r="GX156" s="38" t="s">
        <v>133</v>
      </c>
      <c r="GY156" s="120"/>
      <c r="GZ156" s="117"/>
      <c r="HA156" s="145"/>
      <c r="HB156" s="119"/>
      <c r="HC156" s="140"/>
      <c r="HD156" s="141"/>
      <c r="HE156" s="38" t="s">
        <v>133</v>
      </c>
      <c r="HF156" s="120"/>
      <c r="HG156" s="117"/>
      <c r="HH156" s="145"/>
      <c r="HI156" s="119"/>
      <c r="HJ156" s="140"/>
      <c r="HK156" s="141"/>
      <c r="HL156" s="38" t="s">
        <v>133</v>
      </c>
      <c r="HM156" s="120"/>
      <c r="HN156" s="117"/>
      <c r="HO156" s="145"/>
      <c r="HP156" s="119"/>
      <c r="HQ156" s="140"/>
      <c r="HR156" s="141"/>
      <c r="HS156" s="38" t="s">
        <v>133</v>
      </c>
      <c r="HT156" s="120"/>
      <c r="HU156" s="117"/>
      <c r="HV156" s="145"/>
      <c r="HW156" s="119"/>
      <c r="HX156" s="140"/>
      <c r="HY156" s="141"/>
      <c r="HZ156" s="38" t="s">
        <v>133</v>
      </c>
      <c r="IA156" s="120"/>
      <c r="IB156" s="117"/>
      <c r="IC156" s="145"/>
      <c r="ID156" s="119"/>
      <c r="IE156" s="140"/>
      <c r="IF156" s="141"/>
      <c r="IG156" s="38" t="s">
        <v>133</v>
      </c>
      <c r="IH156" s="120"/>
      <c r="II156" s="117"/>
      <c r="IJ156" s="145"/>
      <c r="IK156" s="119"/>
      <c r="IL156" s="140"/>
      <c r="IM156" s="141"/>
      <c r="IN156" s="38" t="s">
        <v>133</v>
      </c>
      <c r="IO156" s="120"/>
      <c r="IP156" s="117"/>
      <c r="IQ156" s="145"/>
      <c r="IR156" s="119"/>
      <c r="IS156" s="140"/>
      <c r="IT156" s="141"/>
      <c r="IU156" s="38" t="s">
        <v>133</v>
      </c>
      <c r="IV156" s="120"/>
    </row>
    <row r="157" spans="1:256" ht="23.25" customHeight="1">
      <c r="A157" s="140">
        <v>9</v>
      </c>
      <c r="B157" s="141" t="str">
        <f>B143</f>
        <v>Opis techniczny</v>
      </c>
      <c r="C157" s="75" t="s">
        <v>134</v>
      </c>
      <c r="D157" s="120" t="s">
        <v>32</v>
      </c>
      <c r="E157" s="117">
        <v>18.8</v>
      </c>
      <c r="F157" s="143"/>
      <c r="G157" s="119"/>
      <c r="H157"/>
      <c r="I157"/>
      <c r="J157"/>
      <c r="K157"/>
      <c r="L157"/>
      <c r="M157"/>
      <c r="N157"/>
      <c r="O157" s="140">
        <v>9</v>
      </c>
      <c r="P157" s="141" t="str">
        <f>P143</f>
        <v>Opis techniczny</v>
      </c>
      <c r="Q157" s="75" t="s">
        <v>134</v>
      </c>
      <c r="R157" s="120" t="s">
        <v>32</v>
      </c>
      <c r="S157" s="117">
        <v>18.8</v>
      </c>
      <c r="T157" s="143">
        <v>19.48</v>
      </c>
      <c r="U157" s="119">
        <f>S157*T157</f>
        <v>366.22400000000005</v>
      </c>
      <c r="V157" s="140">
        <v>9</v>
      </c>
      <c r="W157" s="141" t="str">
        <f>W143</f>
        <v>Opis techniczny</v>
      </c>
      <c r="X157" s="75" t="s">
        <v>134</v>
      </c>
      <c r="Y157" s="120" t="s">
        <v>32</v>
      </c>
      <c r="Z157" s="117">
        <v>18.8</v>
      </c>
      <c r="AA157" s="143">
        <v>19.48</v>
      </c>
      <c r="AB157" s="119">
        <f>Z157*AA157</f>
        <v>366.22400000000005</v>
      </c>
      <c r="AC157" s="140">
        <v>9</v>
      </c>
      <c r="AD157" s="141" t="str">
        <f>AD143</f>
        <v>Opis techniczny</v>
      </c>
      <c r="AE157" s="75" t="s">
        <v>134</v>
      </c>
      <c r="AF157" s="120" t="s">
        <v>32</v>
      </c>
      <c r="AG157" s="117">
        <v>18.8</v>
      </c>
      <c r="AH157" s="143">
        <v>19.48</v>
      </c>
      <c r="AI157" s="119">
        <f>AG157*AH157</f>
        <v>366.22400000000005</v>
      </c>
      <c r="AJ157" s="140">
        <v>9</v>
      </c>
      <c r="AK157" s="141" t="str">
        <f>AK143</f>
        <v>Opis techniczny</v>
      </c>
      <c r="AL157" s="75" t="s">
        <v>134</v>
      </c>
      <c r="AM157" s="120" t="s">
        <v>32</v>
      </c>
      <c r="AN157" s="117">
        <v>18.8</v>
      </c>
      <c r="AO157" s="143">
        <v>19.48</v>
      </c>
      <c r="AP157" s="119">
        <f>AN157*AO157</f>
        <v>366.22400000000005</v>
      </c>
      <c r="AQ157" s="140">
        <v>9</v>
      </c>
      <c r="AR157" s="141" t="str">
        <f>AR143</f>
        <v>Opis techniczny</v>
      </c>
      <c r="AS157" s="75" t="s">
        <v>134</v>
      </c>
      <c r="AT157" s="120" t="s">
        <v>32</v>
      </c>
      <c r="AU157" s="117">
        <v>18.8</v>
      </c>
      <c r="AV157" s="143">
        <v>19.48</v>
      </c>
      <c r="AW157" s="119">
        <f>AU157*AV157</f>
        <v>366.22400000000005</v>
      </c>
      <c r="AX157" s="140">
        <v>9</v>
      </c>
      <c r="AY157" s="141" t="str">
        <f>AY143</f>
        <v>Opis techniczny</v>
      </c>
      <c r="AZ157" s="75" t="s">
        <v>134</v>
      </c>
      <c r="BA157" s="120" t="s">
        <v>32</v>
      </c>
      <c r="BB157" s="117">
        <v>18.8</v>
      </c>
      <c r="BC157" s="143">
        <v>19.48</v>
      </c>
      <c r="BD157" s="119">
        <f>BB157*BC157</f>
        <v>366.22400000000005</v>
      </c>
      <c r="BE157" s="140">
        <v>9</v>
      </c>
      <c r="BF157" s="141" t="str">
        <f>BF143</f>
        <v>Opis techniczny</v>
      </c>
      <c r="BG157" s="75" t="s">
        <v>134</v>
      </c>
      <c r="BH157" s="120" t="s">
        <v>32</v>
      </c>
      <c r="BI157" s="117">
        <v>18.8</v>
      </c>
      <c r="BJ157" s="143">
        <v>19.48</v>
      </c>
      <c r="BK157" s="119">
        <f>BI157*BJ157</f>
        <v>366.22400000000005</v>
      </c>
      <c r="BL157" s="140">
        <v>9</v>
      </c>
      <c r="BM157" s="141" t="str">
        <f>BM143</f>
        <v>Opis techniczny</v>
      </c>
      <c r="BN157" s="75" t="s">
        <v>134</v>
      </c>
      <c r="BO157" s="120" t="s">
        <v>32</v>
      </c>
      <c r="BP157" s="117">
        <v>18.8</v>
      </c>
      <c r="BQ157" s="143">
        <v>19.48</v>
      </c>
      <c r="BR157" s="119">
        <f>BP157*BQ157</f>
        <v>366.22400000000005</v>
      </c>
      <c r="BS157" s="140">
        <v>9</v>
      </c>
      <c r="BT157" s="141" t="str">
        <f>BT143</f>
        <v>Opis techniczny</v>
      </c>
      <c r="BU157" s="75" t="s">
        <v>134</v>
      </c>
      <c r="BV157" s="120" t="s">
        <v>32</v>
      </c>
      <c r="BW157" s="117">
        <v>18.8</v>
      </c>
      <c r="BX157" s="143">
        <v>19.48</v>
      </c>
      <c r="BY157" s="119">
        <f>BW157*BX157</f>
        <v>366.22400000000005</v>
      </c>
      <c r="BZ157" s="140">
        <v>9</v>
      </c>
      <c r="CA157" s="141" t="str">
        <f>CA143</f>
        <v>Opis techniczny</v>
      </c>
      <c r="CB157" s="75" t="s">
        <v>134</v>
      </c>
      <c r="CC157" s="120" t="s">
        <v>32</v>
      </c>
      <c r="CD157" s="117">
        <v>18.8</v>
      </c>
      <c r="CE157" s="143">
        <v>19.48</v>
      </c>
      <c r="CF157" s="119">
        <f>CD157*CE157</f>
        <v>366.22400000000005</v>
      </c>
      <c r="CG157" s="140">
        <v>9</v>
      </c>
      <c r="CH157" s="141" t="str">
        <f>CH143</f>
        <v>Opis techniczny</v>
      </c>
      <c r="CI157" s="75" t="s">
        <v>134</v>
      </c>
      <c r="CJ157" s="120" t="s">
        <v>32</v>
      </c>
      <c r="CK157" s="117">
        <v>18.8</v>
      </c>
      <c r="CL157" s="143">
        <v>19.48</v>
      </c>
      <c r="CM157" s="119">
        <f>CK157*CL157</f>
        <v>366.22400000000005</v>
      </c>
      <c r="CN157" s="140">
        <v>9</v>
      </c>
      <c r="CO157" s="141" t="str">
        <f>CO143</f>
        <v>Opis techniczny</v>
      </c>
      <c r="CP157" s="75" t="s">
        <v>134</v>
      </c>
      <c r="CQ157" s="120" t="s">
        <v>32</v>
      </c>
      <c r="CR157" s="117">
        <v>18.8</v>
      </c>
      <c r="CS157" s="143">
        <v>19.48</v>
      </c>
      <c r="CT157" s="119">
        <f>CR157*CS157</f>
        <v>366.22400000000005</v>
      </c>
      <c r="CU157" s="140">
        <v>9</v>
      </c>
      <c r="CV157" s="141" t="str">
        <f>CV143</f>
        <v>Opis techniczny</v>
      </c>
      <c r="CW157" s="75" t="s">
        <v>134</v>
      </c>
      <c r="CX157" s="120" t="s">
        <v>32</v>
      </c>
      <c r="CY157" s="117">
        <v>18.8</v>
      </c>
      <c r="CZ157" s="143">
        <v>19.48</v>
      </c>
      <c r="DA157" s="119">
        <f>CY157*CZ157</f>
        <v>366.22400000000005</v>
      </c>
      <c r="DB157" s="140">
        <v>9</v>
      </c>
      <c r="DC157" s="141" t="str">
        <f>DC143</f>
        <v>Opis techniczny</v>
      </c>
      <c r="DD157" s="75" t="s">
        <v>134</v>
      </c>
      <c r="DE157" s="120" t="s">
        <v>32</v>
      </c>
      <c r="DF157" s="117">
        <v>18.8</v>
      </c>
      <c r="DG157" s="143">
        <v>19.48</v>
      </c>
      <c r="DH157" s="119">
        <f>DF157*DG157</f>
        <v>366.22400000000005</v>
      </c>
      <c r="DI157" s="140">
        <v>9</v>
      </c>
      <c r="DJ157" s="141" t="str">
        <f>DJ143</f>
        <v>Opis techniczny</v>
      </c>
      <c r="DK157" s="75" t="s">
        <v>134</v>
      </c>
      <c r="DL157" s="120" t="s">
        <v>32</v>
      </c>
      <c r="DM157" s="117">
        <v>18.8</v>
      </c>
      <c r="DN157" s="143">
        <v>19.48</v>
      </c>
      <c r="DO157" s="119">
        <f>DM157*DN157</f>
        <v>366.22400000000005</v>
      </c>
      <c r="DP157" s="140">
        <v>9</v>
      </c>
      <c r="DQ157" s="141" t="str">
        <f>DQ143</f>
        <v>Opis techniczny</v>
      </c>
      <c r="DR157" s="75" t="s">
        <v>134</v>
      </c>
      <c r="DS157" s="120" t="s">
        <v>32</v>
      </c>
      <c r="DT157" s="117">
        <v>18.8</v>
      </c>
      <c r="DU157" s="143">
        <v>19.48</v>
      </c>
      <c r="DV157" s="119">
        <f>DT157*DU157</f>
        <v>366.22400000000005</v>
      </c>
      <c r="DW157" s="140">
        <v>9</v>
      </c>
      <c r="DX157" s="141" t="str">
        <f>DX143</f>
        <v>Opis techniczny</v>
      </c>
      <c r="DY157" s="75" t="s">
        <v>134</v>
      </c>
      <c r="DZ157" s="120" t="s">
        <v>32</v>
      </c>
      <c r="EA157" s="117">
        <v>18.8</v>
      </c>
      <c r="EB157" s="143">
        <v>19.48</v>
      </c>
      <c r="EC157" s="119">
        <f>EA157*EB157</f>
        <v>366.22400000000005</v>
      </c>
      <c r="ED157" s="140">
        <v>9</v>
      </c>
      <c r="EE157" s="141" t="str">
        <f>EE143</f>
        <v>Opis techniczny</v>
      </c>
      <c r="EF157" s="75" t="s">
        <v>134</v>
      </c>
      <c r="EG157" s="120" t="s">
        <v>32</v>
      </c>
      <c r="EH157" s="117">
        <v>18.8</v>
      </c>
      <c r="EI157" s="143">
        <v>19.48</v>
      </c>
      <c r="EJ157" s="119">
        <f>EH157*EI157</f>
        <v>366.22400000000005</v>
      </c>
      <c r="EK157" s="140">
        <v>9</v>
      </c>
      <c r="EL157" s="141" t="str">
        <f>EL143</f>
        <v>Opis techniczny</v>
      </c>
      <c r="EM157" s="75" t="s">
        <v>134</v>
      </c>
      <c r="EN157" s="120" t="s">
        <v>32</v>
      </c>
      <c r="EO157" s="117">
        <v>18.8</v>
      </c>
      <c r="EP157" s="143">
        <v>19.48</v>
      </c>
      <c r="EQ157" s="119">
        <f>EO157*EP157</f>
        <v>366.22400000000005</v>
      </c>
      <c r="ER157" s="140">
        <v>9</v>
      </c>
      <c r="ES157" s="141" t="str">
        <f>ES143</f>
        <v>Opis techniczny</v>
      </c>
      <c r="ET157" s="75" t="s">
        <v>134</v>
      </c>
      <c r="EU157" s="120" t="s">
        <v>32</v>
      </c>
      <c r="EV157" s="117">
        <v>18.8</v>
      </c>
      <c r="EW157" s="143">
        <v>19.48</v>
      </c>
      <c r="EX157" s="119">
        <f>EV157*EW157</f>
        <v>366.22400000000005</v>
      </c>
      <c r="EY157" s="140">
        <v>9</v>
      </c>
      <c r="EZ157" s="141" t="str">
        <f>EZ143</f>
        <v>Opis techniczny</v>
      </c>
      <c r="FA157" s="75" t="s">
        <v>134</v>
      </c>
      <c r="FB157" s="120" t="s">
        <v>32</v>
      </c>
      <c r="FC157" s="117">
        <v>18.8</v>
      </c>
      <c r="FD157" s="143">
        <v>19.48</v>
      </c>
      <c r="FE157" s="119">
        <f>FC157*FD157</f>
        <v>366.22400000000005</v>
      </c>
      <c r="FF157" s="140">
        <v>9</v>
      </c>
      <c r="FG157" s="141" t="str">
        <f>FG143</f>
        <v>Opis techniczny</v>
      </c>
      <c r="FH157" s="75" t="s">
        <v>134</v>
      </c>
      <c r="FI157" s="120" t="s">
        <v>32</v>
      </c>
      <c r="FJ157" s="117">
        <v>18.8</v>
      </c>
      <c r="FK157" s="143">
        <v>19.48</v>
      </c>
      <c r="FL157" s="119">
        <f>FJ157*FK157</f>
        <v>366.22400000000005</v>
      </c>
      <c r="FM157" s="140">
        <v>9</v>
      </c>
      <c r="FN157" s="141" t="str">
        <f>FN143</f>
        <v>Opis techniczny</v>
      </c>
      <c r="FO157" s="75" t="s">
        <v>134</v>
      </c>
      <c r="FP157" s="120" t="s">
        <v>32</v>
      </c>
      <c r="FQ157" s="117">
        <v>18.8</v>
      </c>
      <c r="FR157" s="143">
        <v>19.48</v>
      </c>
      <c r="FS157" s="119">
        <f>FQ157*FR157</f>
        <v>366.22400000000005</v>
      </c>
      <c r="FT157" s="140">
        <v>9</v>
      </c>
      <c r="FU157" s="141" t="str">
        <f>FU143</f>
        <v>Opis techniczny</v>
      </c>
      <c r="FV157" s="75" t="s">
        <v>134</v>
      </c>
      <c r="FW157" s="120" t="s">
        <v>32</v>
      </c>
      <c r="FX157" s="117">
        <v>18.8</v>
      </c>
      <c r="FY157" s="143">
        <v>19.48</v>
      </c>
      <c r="FZ157" s="119">
        <f>FX157*FY157</f>
        <v>366.22400000000005</v>
      </c>
      <c r="GA157" s="140">
        <v>9</v>
      </c>
      <c r="GB157" s="141" t="str">
        <f>GB143</f>
        <v>Opis techniczny</v>
      </c>
      <c r="GC157" s="75" t="s">
        <v>134</v>
      </c>
      <c r="GD157" s="120" t="s">
        <v>32</v>
      </c>
      <c r="GE157" s="117">
        <v>18.8</v>
      </c>
      <c r="GF157" s="143">
        <v>19.48</v>
      </c>
      <c r="GG157" s="119">
        <f>GE157*GF157</f>
        <v>366.22400000000005</v>
      </c>
      <c r="GH157" s="140">
        <v>9</v>
      </c>
      <c r="GI157" s="141" t="str">
        <f>GI143</f>
        <v>Opis techniczny</v>
      </c>
      <c r="GJ157" s="75" t="s">
        <v>134</v>
      </c>
      <c r="GK157" s="120" t="s">
        <v>32</v>
      </c>
      <c r="GL157" s="117">
        <v>18.8</v>
      </c>
      <c r="GM157" s="143">
        <v>19.48</v>
      </c>
      <c r="GN157" s="119">
        <f>GL157*GM157</f>
        <v>366.22400000000005</v>
      </c>
      <c r="GO157" s="140">
        <v>9</v>
      </c>
      <c r="GP157" s="141" t="str">
        <f>GP143</f>
        <v>Opis techniczny</v>
      </c>
      <c r="GQ157" s="75" t="s">
        <v>134</v>
      </c>
      <c r="GR157" s="120" t="s">
        <v>32</v>
      </c>
      <c r="GS157" s="117">
        <v>18.8</v>
      </c>
      <c r="GT157" s="143">
        <v>19.48</v>
      </c>
      <c r="GU157" s="119">
        <f>GS157*GT157</f>
        <v>366.22400000000005</v>
      </c>
      <c r="GV157" s="140">
        <v>9</v>
      </c>
      <c r="GW157" s="141" t="str">
        <f>GW143</f>
        <v>Opis techniczny</v>
      </c>
      <c r="GX157" s="75" t="s">
        <v>134</v>
      </c>
      <c r="GY157" s="120" t="s">
        <v>32</v>
      </c>
      <c r="GZ157" s="117">
        <v>18.8</v>
      </c>
      <c r="HA157" s="143">
        <v>19.48</v>
      </c>
      <c r="HB157" s="119">
        <f>GZ157*HA157</f>
        <v>366.22400000000005</v>
      </c>
      <c r="HC157" s="140">
        <v>9</v>
      </c>
      <c r="HD157" s="141" t="str">
        <f>HD143</f>
        <v>Opis techniczny</v>
      </c>
      <c r="HE157" s="75" t="s">
        <v>134</v>
      </c>
      <c r="HF157" s="120" t="s">
        <v>32</v>
      </c>
      <c r="HG157" s="117">
        <v>18.8</v>
      </c>
      <c r="HH157" s="143">
        <v>19.48</v>
      </c>
      <c r="HI157" s="119">
        <f>HG157*HH157</f>
        <v>366.22400000000005</v>
      </c>
      <c r="HJ157" s="140">
        <v>9</v>
      </c>
      <c r="HK157" s="141" t="str">
        <f>HK143</f>
        <v>Opis techniczny</v>
      </c>
      <c r="HL157" s="75" t="s">
        <v>134</v>
      </c>
      <c r="HM157" s="120" t="s">
        <v>32</v>
      </c>
      <c r="HN157" s="117">
        <v>18.8</v>
      </c>
      <c r="HO157" s="143">
        <v>19.48</v>
      </c>
      <c r="HP157" s="119">
        <f>HN157*HO157</f>
        <v>366.22400000000005</v>
      </c>
      <c r="HQ157" s="140">
        <v>9</v>
      </c>
      <c r="HR157" s="141" t="str">
        <f>HR143</f>
        <v>Opis techniczny</v>
      </c>
      <c r="HS157" s="75" t="s">
        <v>134</v>
      </c>
      <c r="HT157" s="120" t="s">
        <v>32</v>
      </c>
      <c r="HU157" s="117">
        <v>18.8</v>
      </c>
      <c r="HV157" s="143">
        <v>19.48</v>
      </c>
      <c r="HW157" s="119">
        <f>HU157*HV157</f>
        <v>366.22400000000005</v>
      </c>
      <c r="HX157" s="140">
        <v>9</v>
      </c>
      <c r="HY157" s="141" t="str">
        <f>HY143</f>
        <v>Opis techniczny</v>
      </c>
      <c r="HZ157" s="75" t="s">
        <v>134</v>
      </c>
      <c r="IA157" s="120" t="s">
        <v>32</v>
      </c>
      <c r="IB157" s="117">
        <v>18.8</v>
      </c>
      <c r="IC157" s="143">
        <v>19.48</v>
      </c>
      <c r="ID157" s="119">
        <f>IB157*IC157</f>
        <v>366.22400000000005</v>
      </c>
      <c r="IE157" s="140">
        <v>9</v>
      </c>
      <c r="IF157" s="141" t="str">
        <f>IF143</f>
        <v>Opis techniczny</v>
      </c>
      <c r="IG157" s="75" t="s">
        <v>134</v>
      </c>
      <c r="IH157" s="120" t="s">
        <v>32</v>
      </c>
      <c r="II157" s="117">
        <v>18.8</v>
      </c>
      <c r="IJ157" s="143">
        <v>19.48</v>
      </c>
      <c r="IK157" s="119">
        <f>II157*IJ157</f>
        <v>366.22400000000005</v>
      </c>
      <c r="IL157" s="140">
        <v>9</v>
      </c>
      <c r="IM157" s="141" t="str">
        <f>IM143</f>
        <v>Opis techniczny</v>
      </c>
      <c r="IN157" s="75" t="s">
        <v>134</v>
      </c>
      <c r="IO157" s="120" t="s">
        <v>32</v>
      </c>
      <c r="IP157" s="117">
        <v>18.8</v>
      </c>
      <c r="IQ157" s="143">
        <v>19.48</v>
      </c>
      <c r="IR157" s="119">
        <f>IP157*IQ157</f>
        <v>366.22400000000005</v>
      </c>
      <c r="IS157" s="140">
        <v>9</v>
      </c>
      <c r="IT157" s="141" t="str">
        <f>IT143</f>
        <v>Opis techniczny</v>
      </c>
      <c r="IU157" s="75" t="s">
        <v>134</v>
      </c>
      <c r="IV157" s="120" t="s">
        <v>32</v>
      </c>
    </row>
    <row r="158" spans="1:256" s="73" customFormat="1" ht="42" customHeight="1">
      <c r="A158" s="140"/>
      <c r="B158" s="141"/>
      <c r="C158" s="39" t="s">
        <v>63</v>
      </c>
      <c r="D158" s="120"/>
      <c r="E158" s="117"/>
      <c r="F158" s="143"/>
      <c r="G158" s="119"/>
      <c r="H158"/>
      <c r="I158"/>
      <c r="J158"/>
      <c r="K158"/>
      <c r="L158"/>
      <c r="M158"/>
      <c r="N158"/>
      <c r="O158" s="140"/>
      <c r="P158" s="141"/>
      <c r="Q158" s="39" t="s">
        <v>63</v>
      </c>
      <c r="R158" s="120"/>
      <c r="S158" s="117"/>
      <c r="T158" s="143"/>
      <c r="U158" s="119"/>
      <c r="V158" s="140"/>
      <c r="W158" s="141"/>
      <c r="X158" s="39" t="s">
        <v>63</v>
      </c>
      <c r="Y158" s="120"/>
      <c r="Z158" s="117"/>
      <c r="AA158" s="143"/>
      <c r="AB158" s="119"/>
      <c r="AC158" s="140"/>
      <c r="AD158" s="141"/>
      <c r="AE158" s="39" t="s">
        <v>63</v>
      </c>
      <c r="AF158" s="120"/>
      <c r="AG158" s="117"/>
      <c r="AH158" s="143"/>
      <c r="AI158" s="119"/>
      <c r="AJ158" s="140"/>
      <c r="AK158" s="141"/>
      <c r="AL158" s="39" t="s">
        <v>63</v>
      </c>
      <c r="AM158" s="120"/>
      <c r="AN158" s="117"/>
      <c r="AO158" s="143"/>
      <c r="AP158" s="119"/>
      <c r="AQ158" s="140"/>
      <c r="AR158" s="141"/>
      <c r="AS158" s="39" t="s">
        <v>63</v>
      </c>
      <c r="AT158" s="120"/>
      <c r="AU158" s="117"/>
      <c r="AV158" s="143"/>
      <c r="AW158" s="119"/>
      <c r="AX158" s="140"/>
      <c r="AY158" s="141"/>
      <c r="AZ158" s="39" t="s">
        <v>63</v>
      </c>
      <c r="BA158" s="120"/>
      <c r="BB158" s="117"/>
      <c r="BC158" s="143"/>
      <c r="BD158" s="119"/>
      <c r="BE158" s="140"/>
      <c r="BF158" s="141"/>
      <c r="BG158" s="39" t="s">
        <v>63</v>
      </c>
      <c r="BH158" s="120"/>
      <c r="BI158" s="117"/>
      <c r="BJ158" s="143"/>
      <c r="BK158" s="119"/>
      <c r="BL158" s="140"/>
      <c r="BM158" s="141"/>
      <c r="BN158" s="39" t="s">
        <v>63</v>
      </c>
      <c r="BO158" s="120"/>
      <c r="BP158" s="117"/>
      <c r="BQ158" s="143"/>
      <c r="BR158" s="119"/>
      <c r="BS158" s="140"/>
      <c r="BT158" s="141"/>
      <c r="BU158" s="39" t="s">
        <v>63</v>
      </c>
      <c r="BV158" s="120"/>
      <c r="BW158" s="117"/>
      <c r="BX158" s="143"/>
      <c r="BY158" s="119"/>
      <c r="BZ158" s="140"/>
      <c r="CA158" s="141"/>
      <c r="CB158" s="39" t="s">
        <v>63</v>
      </c>
      <c r="CC158" s="120"/>
      <c r="CD158" s="117"/>
      <c r="CE158" s="143"/>
      <c r="CF158" s="119"/>
      <c r="CG158" s="140"/>
      <c r="CH158" s="141"/>
      <c r="CI158" s="39" t="s">
        <v>63</v>
      </c>
      <c r="CJ158" s="120"/>
      <c r="CK158" s="117"/>
      <c r="CL158" s="143"/>
      <c r="CM158" s="119"/>
      <c r="CN158" s="140"/>
      <c r="CO158" s="141"/>
      <c r="CP158" s="39" t="s">
        <v>63</v>
      </c>
      <c r="CQ158" s="120"/>
      <c r="CR158" s="117"/>
      <c r="CS158" s="143"/>
      <c r="CT158" s="119"/>
      <c r="CU158" s="140"/>
      <c r="CV158" s="141"/>
      <c r="CW158" s="39" t="s">
        <v>63</v>
      </c>
      <c r="CX158" s="120"/>
      <c r="CY158" s="117"/>
      <c r="CZ158" s="143"/>
      <c r="DA158" s="119"/>
      <c r="DB158" s="140"/>
      <c r="DC158" s="141"/>
      <c r="DD158" s="39" t="s">
        <v>63</v>
      </c>
      <c r="DE158" s="120"/>
      <c r="DF158" s="117"/>
      <c r="DG158" s="143"/>
      <c r="DH158" s="119"/>
      <c r="DI158" s="140"/>
      <c r="DJ158" s="141"/>
      <c r="DK158" s="39" t="s">
        <v>63</v>
      </c>
      <c r="DL158" s="120"/>
      <c r="DM158" s="117"/>
      <c r="DN158" s="143"/>
      <c r="DO158" s="119"/>
      <c r="DP158" s="140"/>
      <c r="DQ158" s="141"/>
      <c r="DR158" s="39" t="s">
        <v>63</v>
      </c>
      <c r="DS158" s="120"/>
      <c r="DT158" s="117"/>
      <c r="DU158" s="143"/>
      <c r="DV158" s="119"/>
      <c r="DW158" s="140"/>
      <c r="DX158" s="141"/>
      <c r="DY158" s="39" t="s">
        <v>63</v>
      </c>
      <c r="DZ158" s="120"/>
      <c r="EA158" s="117"/>
      <c r="EB158" s="143"/>
      <c r="EC158" s="119"/>
      <c r="ED158" s="140"/>
      <c r="EE158" s="141"/>
      <c r="EF158" s="39" t="s">
        <v>63</v>
      </c>
      <c r="EG158" s="120"/>
      <c r="EH158" s="117"/>
      <c r="EI158" s="143"/>
      <c r="EJ158" s="119"/>
      <c r="EK158" s="140"/>
      <c r="EL158" s="141"/>
      <c r="EM158" s="39" t="s">
        <v>63</v>
      </c>
      <c r="EN158" s="120"/>
      <c r="EO158" s="117"/>
      <c r="EP158" s="143"/>
      <c r="EQ158" s="119"/>
      <c r="ER158" s="140"/>
      <c r="ES158" s="141"/>
      <c r="ET158" s="39" t="s">
        <v>63</v>
      </c>
      <c r="EU158" s="120"/>
      <c r="EV158" s="117"/>
      <c r="EW158" s="143"/>
      <c r="EX158" s="119"/>
      <c r="EY158" s="140"/>
      <c r="EZ158" s="141"/>
      <c r="FA158" s="39" t="s">
        <v>63</v>
      </c>
      <c r="FB158" s="120"/>
      <c r="FC158" s="117"/>
      <c r="FD158" s="143"/>
      <c r="FE158" s="119"/>
      <c r="FF158" s="140"/>
      <c r="FG158" s="141"/>
      <c r="FH158" s="39" t="s">
        <v>63</v>
      </c>
      <c r="FI158" s="120"/>
      <c r="FJ158" s="117"/>
      <c r="FK158" s="143"/>
      <c r="FL158" s="119"/>
      <c r="FM158" s="140"/>
      <c r="FN158" s="141"/>
      <c r="FO158" s="39" t="s">
        <v>63</v>
      </c>
      <c r="FP158" s="120"/>
      <c r="FQ158" s="117"/>
      <c r="FR158" s="143"/>
      <c r="FS158" s="119"/>
      <c r="FT158" s="140"/>
      <c r="FU158" s="141"/>
      <c r="FV158" s="39" t="s">
        <v>63</v>
      </c>
      <c r="FW158" s="120"/>
      <c r="FX158" s="117"/>
      <c r="FY158" s="143"/>
      <c r="FZ158" s="119"/>
      <c r="GA158" s="140"/>
      <c r="GB158" s="141"/>
      <c r="GC158" s="39" t="s">
        <v>63</v>
      </c>
      <c r="GD158" s="120"/>
      <c r="GE158" s="117"/>
      <c r="GF158" s="143"/>
      <c r="GG158" s="119"/>
      <c r="GH158" s="140"/>
      <c r="GI158" s="141"/>
      <c r="GJ158" s="39" t="s">
        <v>63</v>
      </c>
      <c r="GK158" s="120"/>
      <c r="GL158" s="117"/>
      <c r="GM158" s="143"/>
      <c r="GN158" s="119"/>
      <c r="GO158" s="140"/>
      <c r="GP158" s="141"/>
      <c r="GQ158" s="39" t="s">
        <v>63</v>
      </c>
      <c r="GR158" s="120"/>
      <c r="GS158" s="117"/>
      <c r="GT158" s="143"/>
      <c r="GU158" s="119"/>
      <c r="GV158" s="140"/>
      <c r="GW158" s="141"/>
      <c r="GX158" s="39" t="s">
        <v>63</v>
      </c>
      <c r="GY158" s="120"/>
      <c r="GZ158" s="117"/>
      <c r="HA158" s="143"/>
      <c r="HB158" s="119"/>
      <c r="HC158" s="140"/>
      <c r="HD158" s="141"/>
      <c r="HE158" s="39" t="s">
        <v>63</v>
      </c>
      <c r="HF158" s="120"/>
      <c r="HG158" s="117"/>
      <c r="HH158" s="143"/>
      <c r="HI158" s="119"/>
      <c r="HJ158" s="140"/>
      <c r="HK158" s="141"/>
      <c r="HL158" s="39" t="s">
        <v>63</v>
      </c>
      <c r="HM158" s="120"/>
      <c r="HN158" s="117"/>
      <c r="HO158" s="143"/>
      <c r="HP158" s="119"/>
      <c r="HQ158" s="140"/>
      <c r="HR158" s="141"/>
      <c r="HS158" s="39" t="s">
        <v>63</v>
      </c>
      <c r="HT158" s="120"/>
      <c r="HU158" s="117"/>
      <c r="HV158" s="143"/>
      <c r="HW158" s="119"/>
      <c r="HX158" s="140"/>
      <c r="HY158" s="141"/>
      <c r="HZ158" s="39" t="s">
        <v>63</v>
      </c>
      <c r="IA158" s="120"/>
      <c r="IB158" s="117"/>
      <c r="IC158" s="143"/>
      <c r="ID158" s="119"/>
      <c r="IE158" s="140"/>
      <c r="IF158" s="141"/>
      <c r="IG158" s="39" t="s">
        <v>63</v>
      </c>
      <c r="IH158" s="120"/>
      <c r="II158" s="117"/>
      <c r="IJ158" s="143"/>
      <c r="IK158" s="119"/>
      <c r="IL158" s="140"/>
      <c r="IM158" s="141"/>
      <c r="IN158" s="39" t="s">
        <v>63</v>
      </c>
      <c r="IO158" s="120"/>
      <c r="IP158" s="117"/>
      <c r="IQ158" s="143"/>
      <c r="IR158" s="119"/>
      <c r="IS158" s="140"/>
      <c r="IT158" s="141"/>
      <c r="IU158" s="39" t="s">
        <v>63</v>
      </c>
      <c r="IV158" s="120"/>
    </row>
    <row r="159" spans="1:256" s="76" customFormat="1" ht="25.5" customHeight="1">
      <c r="A159" s="144" t="s">
        <v>135</v>
      </c>
      <c r="B159" s="144"/>
      <c r="C159" s="144"/>
      <c r="D159" s="144"/>
      <c r="E159" s="144"/>
      <c r="F159" s="144"/>
      <c r="G159" s="77">
        <f>SUM(G140,G143,G145,G147,G149,G151,G153,G155,G157)</f>
        <v>0</v>
      </c>
      <c r="H159"/>
      <c r="I159"/>
      <c r="J159"/>
      <c r="K159"/>
      <c r="L159"/>
      <c r="M159"/>
      <c r="N159"/>
      <c r="O159" s="144" t="s">
        <v>135</v>
      </c>
      <c r="P159" s="144"/>
      <c r="Q159" s="144"/>
      <c r="R159" s="144"/>
      <c r="S159" s="144"/>
      <c r="T159" s="144"/>
      <c r="U159" s="77">
        <f>SUM(U140,U143,U145,U147,U149,U151,U153,U155,U157)</f>
        <v>15000.059539999998</v>
      </c>
      <c r="V159" s="144" t="s">
        <v>135</v>
      </c>
      <c r="W159" s="144"/>
      <c r="X159" s="144"/>
      <c r="Y159" s="144"/>
      <c r="Z159" s="144"/>
      <c r="AA159" s="144"/>
      <c r="AB159" s="77">
        <f>SUM(AB140,AB143,AB145,AB147,AB149,AB151,AB153,AB155,AB157)</f>
        <v>15000.059539999998</v>
      </c>
      <c r="AC159" s="144" t="s">
        <v>135</v>
      </c>
      <c r="AD159" s="144"/>
      <c r="AE159" s="144"/>
      <c r="AF159" s="144"/>
      <c r="AG159" s="144"/>
      <c r="AH159" s="144"/>
      <c r="AI159" s="77">
        <f>SUM(AI140,AI143,AI145,AI147,AI149,AI151,AI153,AI155,AI157)</f>
        <v>15000.059539999998</v>
      </c>
      <c r="AJ159" s="144" t="s">
        <v>135</v>
      </c>
      <c r="AK159" s="144"/>
      <c r="AL159" s="144"/>
      <c r="AM159" s="144"/>
      <c r="AN159" s="144"/>
      <c r="AO159" s="144"/>
      <c r="AP159" s="77">
        <f>SUM(AP140,AP143,AP145,AP147,AP149,AP151,AP153,AP155,AP157)</f>
        <v>15000.059539999998</v>
      </c>
      <c r="AQ159" s="144" t="s">
        <v>135</v>
      </c>
      <c r="AR159" s="144"/>
      <c r="AS159" s="144"/>
      <c r="AT159" s="144"/>
      <c r="AU159" s="144"/>
      <c r="AV159" s="144"/>
      <c r="AW159" s="77">
        <f>SUM(AW140,AW143,AW145,AW147,AW149,AW151,AW153,AW155,AW157)</f>
        <v>15000.059539999998</v>
      </c>
      <c r="AX159" s="144" t="s">
        <v>135</v>
      </c>
      <c r="AY159" s="144"/>
      <c r="AZ159" s="144"/>
      <c r="BA159" s="144"/>
      <c r="BB159" s="144"/>
      <c r="BC159" s="144"/>
      <c r="BD159" s="77">
        <f>SUM(BD140,BD143,BD145,BD147,BD149,BD151,BD153,BD155,BD157)</f>
        <v>15000.059539999998</v>
      </c>
      <c r="BE159" s="144" t="s">
        <v>135</v>
      </c>
      <c r="BF159" s="144"/>
      <c r="BG159" s="144"/>
      <c r="BH159" s="144"/>
      <c r="BI159" s="144"/>
      <c r="BJ159" s="144"/>
      <c r="BK159" s="77">
        <f>SUM(BK140,BK143,BK145,BK147,BK149,BK151,BK153,BK155,BK157)</f>
        <v>15000.059539999998</v>
      </c>
      <c r="BL159" s="144" t="s">
        <v>135</v>
      </c>
      <c r="BM159" s="144"/>
      <c r="BN159" s="144"/>
      <c r="BO159" s="144"/>
      <c r="BP159" s="144"/>
      <c r="BQ159" s="144"/>
      <c r="BR159" s="77">
        <f>SUM(BR140,BR143,BR145,BR147,BR149,BR151,BR153,BR155,BR157)</f>
        <v>15000.059539999998</v>
      </c>
      <c r="BS159" s="144" t="s">
        <v>135</v>
      </c>
      <c r="BT159" s="144"/>
      <c r="BU159" s="144"/>
      <c r="BV159" s="144"/>
      <c r="BW159" s="144"/>
      <c r="BX159" s="144"/>
      <c r="BY159" s="77">
        <f>SUM(BY140,BY143,BY145,BY147,BY149,BY151,BY153,BY155,BY157)</f>
        <v>15000.059539999998</v>
      </c>
      <c r="BZ159" s="144" t="s">
        <v>135</v>
      </c>
      <c r="CA159" s="144"/>
      <c r="CB159" s="144"/>
      <c r="CC159" s="144"/>
      <c r="CD159" s="144"/>
      <c r="CE159" s="144"/>
      <c r="CF159" s="77">
        <f>SUM(CF140,CF143,CF145,CF147,CF149,CF151,CF153,CF155,CF157)</f>
        <v>15000.059539999998</v>
      </c>
      <c r="CG159" s="144" t="s">
        <v>135</v>
      </c>
      <c r="CH159" s="144"/>
      <c r="CI159" s="144"/>
      <c r="CJ159" s="144"/>
      <c r="CK159" s="144"/>
      <c r="CL159" s="144"/>
      <c r="CM159" s="77">
        <f>SUM(CM140,CM143,CM145,CM147,CM149,CM151,CM153,CM155,CM157)</f>
        <v>15000.059539999998</v>
      </c>
      <c r="CN159" s="144" t="s">
        <v>135</v>
      </c>
      <c r="CO159" s="144"/>
      <c r="CP159" s="144"/>
      <c r="CQ159" s="144"/>
      <c r="CR159" s="144"/>
      <c r="CS159" s="144"/>
      <c r="CT159" s="77">
        <f>SUM(CT140,CT143,CT145,CT147,CT149,CT151,CT153,CT155,CT157)</f>
        <v>15000.059539999998</v>
      </c>
      <c r="CU159" s="144" t="s">
        <v>135</v>
      </c>
      <c r="CV159" s="144"/>
      <c r="CW159" s="144"/>
      <c r="CX159" s="144"/>
      <c r="CY159" s="144"/>
      <c r="CZ159" s="144"/>
      <c r="DA159" s="77">
        <f>SUM(DA140,DA143,DA145,DA147,DA149,DA151,DA153,DA155,DA157)</f>
        <v>15000.059539999998</v>
      </c>
      <c r="DB159" s="144" t="s">
        <v>135</v>
      </c>
      <c r="DC159" s="144"/>
      <c r="DD159" s="144"/>
      <c r="DE159" s="144"/>
      <c r="DF159" s="144"/>
      <c r="DG159" s="144"/>
      <c r="DH159" s="77">
        <f>SUM(DH140,DH143,DH145,DH147,DH149,DH151,DH153,DH155,DH157)</f>
        <v>15000.059539999998</v>
      </c>
      <c r="DI159" s="144" t="s">
        <v>135</v>
      </c>
      <c r="DJ159" s="144"/>
      <c r="DK159" s="144"/>
      <c r="DL159" s="144"/>
      <c r="DM159" s="144"/>
      <c r="DN159" s="144"/>
      <c r="DO159" s="77">
        <f>SUM(DO140,DO143,DO145,DO147,DO149,DO151,DO153,DO155,DO157)</f>
        <v>15000.059539999998</v>
      </c>
      <c r="DP159" s="144" t="s">
        <v>135</v>
      </c>
      <c r="DQ159" s="144"/>
      <c r="DR159" s="144"/>
      <c r="DS159" s="144"/>
      <c r="DT159" s="144"/>
      <c r="DU159" s="144"/>
      <c r="DV159" s="77">
        <f>SUM(DV140,DV143,DV145,DV147,DV149,DV151,DV153,DV155,DV157)</f>
        <v>15000.059539999998</v>
      </c>
      <c r="DW159" s="144" t="s">
        <v>135</v>
      </c>
      <c r="DX159" s="144"/>
      <c r="DY159" s="144"/>
      <c r="DZ159" s="144"/>
      <c r="EA159" s="144"/>
      <c r="EB159" s="144"/>
      <c r="EC159" s="77">
        <f>SUM(EC140,EC143,EC145,EC147,EC149,EC151,EC153,EC155,EC157)</f>
        <v>15000.059539999998</v>
      </c>
      <c r="ED159" s="144" t="s">
        <v>135</v>
      </c>
      <c r="EE159" s="144"/>
      <c r="EF159" s="144"/>
      <c r="EG159" s="144"/>
      <c r="EH159" s="144"/>
      <c r="EI159" s="144"/>
      <c r="EJ159" s="77">
        <f>SUM(EJ140,EJ143,EJ145,EJ147,EJ149,EJ151,EJ153,EJ155,EJ157)</f>
        <v>15000.059539999998</v>
      </c>
      <c r="EK159" s="144" t="s">
        <v>135</v>
      </c>
      <c r="EL159" s="144"/>
      <c r="EM159" s="144"/>
      <c r="EN159" s="144"/>
      <c r="EO159" s="144"/>
      <c r="EP159" s="144"/>
      <c r="EQ159" s="77">
        <f>SUM(EQ140,EQ143,EQ145,EQ147,EQ149,EQ151,EQ153,EQ155,EQ157)</f>
        <v>15000.059539999998</v>
      </c>
      <c r="ER159" s="144" t="s">
        <v>135</v>
      </c>
      <c r="ES159" s="144"/>
      <c r="ET159" s="144"/>
      <c r="EU159" s="144"/>
      <c r="EV159" s="144"/>
      <c r="EW159" s="144"/>
      <c r="EX159" s="77">
        <f>SUM(EX140,EX143,EX145,EX147,EX149,EX151,EX153,EX155,EX157)</f>
        <v>15000.059539999998</v>
      </c>
      <c r="EY159" s="144" t="s">
        <v>135</v>
      </c>
      <c r="EZ159" s="144"/>
      <c r="FA159" s="144"/>
      <c r="FB159" s="144"/>
      <c r="FC159" s="144"/>
      <c r="FD159" s="144"/>
      <c r="FE159" s="77">
        <f>SUM(FE140,FE143,FE145,FE147,FE149,FE151,FE153,FE155,FE157)</f>
        <v>15000.059539999998</v>
      </c>
      <c r="FF159" s="144" t="s">
        <v>135</v>
      </c>
      <c r="FG159" s="144"/>
      <c r="FH159" s="144"/>
      <c r="FI159" s="144"/>
      <c r="FJ159" s="144"/>
      <c r="FK159" s="144"/>
      <c r="FL159" s="77">
        <f>SUM(FL140,FL143,FL145,FL147,FL149,FL151,FL153,FL155,FL157)</f>
        <v>15000.059539999998</v>
      </c>
      <c r="FM159" s="144" t="s">
        <v>135</v>
      </c>
      <c r="FN159" s="144"/>
      <c r="FO159" s="144"/>
      <c r="FP159" s="144"/>
      <c r="FQ159" s="144"/>
      <c r="FR159" s="144"/>
      <c r="FS159" s="77">
        <f>SUM(FS140,FS143,FS145,FS147,FS149,FS151,FS153,FS155,FS157)</f>
        <v>15000.059539999998</v>
      </c>
      <c r="FT159" s="144" t="s">
        <v>135</v>
      </c>
      <c r="FU159" s="144"/>
      <c r="FV159" s="144"/>
      <c r="FW159" s="144"/>
      <c r="FX159" s="144"/>
      <c r="FY159" s="144"/>
      <c r="FZ159" s="77">
        <f>SUM(FZ140,FZ143,FZ145,FZ147,FZ149,FZ151,FZ153,FZ155,FZ157)</f>
        <v>15000.059539999998</v>
      </c>
      <c r="GA159" s="144" t="s">
        <v>135</v>
      </c>
      <c r="GB159" s="144"/>
      <c r="GC159" s="144"/>
      <c r="GD159" s="144"/>
      <c r="GE159" s="144"/>
      <c r="GF159" s="144"/>
      <c r="GG159" s="77">
        <f>SUM(GG140,GG143,GG145,GG147,GG149,GG151,GG153,GG155,GG157)</f>
        <v>15000.059539999998</v>
      </c>
      <c r="GH159" s="144" t="s">
        <v>135</v>
      </c>
      <c r="GI159" s="144"/>
      <c r="GJ159" s="144"/>
      <c r="GK159" s="144"/>
      <c r="GL159" s="144"/>
      <c r="GM159" s="144"/>
      <c r="GN159" s="77">
        <f>SUM(GN140,GN143,GN145,GN147,GN149,GN151,GN153,GN155,GN157)</f>
        <v>15000.059539999998</v>
      </c>
      <c r="GO159" s="144" t="s">
        <v>135</v>
      </c>
      <c r="GP159" s="144"/>
      <c r="GQ159" s="144"/>
      <c r="GR159" s="144"/>
      <c r="GS159" s="144"/>
      <c r="GT159" s="144"/>
      <c r="GU159" s="77">
        <f>SUM(GU140,GU143,GU145,GU147,GU149,GU151,GU153,GU155,GU157)</f>
        <v>15000.059539999998</v>
      </c>
      <c r="GV159" s="144" t="s">
        <v>135</v>
      </c>
      <c r="GW159" s="144"/>
      <c r="GX159" s="144"/>
      <c r="GY159" s="144"/>
      <c r="GZ159" s="144"/>
      <c r="HA159" s="144"/>
      <c r="HB159" s="77">
        <f>SUM(HB140,HB143,HB145,HB147,HB149,HB151,HB153,HB155,HB157)</f>
        <v>15000.059539999998</v>
      </c>
      <c r="HC159" s="144" t="s">
        <v>135</v>
      </c>
      <c r="HD159" s="144"/>
      <c r="HE159" s="144"/>
      <c r="HF159" s="144"/>
      <c r="HG159" s="144"/>
      <c r="HH159" s="144"/>
      <c r="HI159" s="77">
        <f>SUM(HI140,HI143,HI145,HI147,HI149,HI151,HI153,HI155,HI157)</f>
        <v>15000.059539999998</v>
      </c>
      <c r="HJ159" s="144" t="s">
        <v>135</v>
      </c>
      <c r="HK159" s="144"/>
      <c r="HL159" s="144"/>
      <c r="HM159" s="144"/>
      <c r="HN159" s="144"/>
      <c r="HO159" s="144"/>
      <c r="HP159" s="77">
        <f>SUM(HP140,HP143,HP145,HP147,HP149,HP151,HP153,HP155,HP157)</f>
        <v>15000.059539999998</v>
      </c>
      <c r="HQ159" s="144" t="s">
        <v>135</v>
      </c>
      <c r="HR159" s="144"/>
      <c r="HS159" s="144"/>
      <c r="HT159" s="144"/>
      <c r="HU159" s="144"/>
      <c r="HV159" s="144"/>
      <c r="HW159" s="77">
        <f>SUM(HW140,HW143,HW145,HW147,HW149,HW151,HW153,HW155,HW157)</f>
        <v>15000.059539999998</v>
      </c>
      <c r="HX159" s="144" t="s">
        <v>135</v>
      </c>
      <c r="HY159" s="144"/>
      <c r="HZ159" s="144"/>
      <c r="IA159" s="144"/>
      <c r="IB159" s="144"/>
      <c r="IC159" s="144"/>
      <c r="ID159" s="77">
        <f>SUM(ID140,ID143,ID145,ID147,ID149,ID151,ID153,ID155,ID157)</f>
        <v>15000.059539999998</v>
      </c>
      <c r="IE159" s="144" t="s">
        <v>135</v>
      </c>
      <c r="IF159" s="144"/>
      <c r="IG159" s="144"/>
      <c r="IH159" s="144"/>
      <c r="II159" s="144"/>
      <c r="IJ159" s="144"/>
      <c r="IK159" s="77">
        <f>SUM(IK140,IK143,IK145,IK147,IK149,IK151,IK153,IK155,IK157)</f>
        <v>15000.059539999998</v>
      </c>
      <c r="IL159" s="144" t="s">
        <v>135</v>
      </c>
      <c r="IM159" s="144"/>
      <c r="IN159" s="144"/>
      <c r="IO159" s="144"/>
      <c r="IP159" s="144"/>
      <c r="IQ159" s="144"/>
      <c r="IR159" s="77">
        <f>SUM(IR140,IR143,IR145,IR147,IR149,IR151,IR153,IR155,IR157)</f>
        <v>15000.059539999998</v>
      </c>
      <c r="IS159" s="144" t="s">
        <v>135</v>
      </c>
      <c r="IT159" s="144"/>
      <c r="IU159" s="144"/>
      <c r="IV159" s="144"/>
    </row>
    <row r="160" spans="1:256" s="72" customFormat="1" ht="34.5" customHeight="1">
      <c r="A160" s="118" t="s">
        <v>30</v>
      </c>
      <c r="B160" s="118"/>
      <c r="C160" s="118"/>
      <c r="D160" s="118"/>
      <c r="E160" s="118"/>
      <c r="F160" s="118"/>
      <c r="G160" s="118"/>
      <c r="H160"/>
      <c r="I160"/>
      <c r="J160"/>
      <c r="K160"/>
      <c r="L160"/>
      <c r="M160"/>
      <c r="N160"/>
      <c r="O160" s="118" t="s">
        <v>30</v>
      </c>
      <c r="P160" s="118"/>
      <c r="Q160" s="118"/>
      <c r="R160" s="118"/>
      <c r="S160" s="118"/>
      <c r="T160" s="118"/>
      <c r="U160" s="118"/>
      <c r="V160" s="118" t="s">
        <v>30</v>
      </c>
      <c r="W160" s="118"/>
      <c r="X160" s="118"/>
      <c r="Y160" s="118"/>
      <c r="Z160" s="118"/>
      <c r="AA160" s="118"/>
      <c r="AB160" s="118"/>
      <c r="AC160" s="118" t="s">
        <v>30</v>
      </c>
      <c r="AD160" s="118"/>
      <c r="AE160" s="118"/>
      <c r="AF160" s="118"/>
      <c r="AG160" s="118"/>
      <c r="AH160" s="118"/>
      <c r="AI160" s="118"/>
      <c r="AJ160" s="118" t="s">
        <v>30</v>
      </c>
      <c r="AK160" s="118"/>
      <c r="AL160" s="118"/>
      <c r="AM160" s="118"/>
      <c r="AN160" s="118"/>
      <c r="AO160" s="118"/>
      <c r="AP160" s="118"/>
      <c r="AQ160" s="118" t="s">
        <v>30</v>
      </c>
      <c r="AR160" s="118"/>
      <c r="AS160" s="118"/>
      <c r="AT160" s="118"/>
      <c r="AU160" s="118"/>
      <c r="AV160" s="118"/>
      <c r="AW160" s="118"/>
      <c r="AX160" s="118" t="s">
        <v>30</v>
      </c>
      <c r="AY160" s="118"/>
      <c r="AZ160" s="118"/>
      <c r="BA160" s="118"/>
      <c r="BB160" s="118"/>
      <c r="BC160" s="118"/>
      <c r="BD160" s="118"/>
      <c r="BE160" s="118" t="s">
        <v>30</v>
      </c>
      <c r="BF160" s="118"/>
      <c r="BG160" s="118"/>
      <c r="BH160" s="118"/>
      <c r="BI160" s="118"/>
      <c r="BJ160" s="118"/>
      <c r="BK160" s="118"/>
      <c r="BL160" s="118" t="s">
        <v>30</v>
      </c>
      <c r="BM160" s="118"/>
      <c r="BN160" s="118"/>
      <c r="BO160" s="118"/>
      <c r="BP160" s="118"/>
      <c r="BQ160" s="118"/>
      <c r="BR160" s="118"/>
      <c r="BS160" s="118" t="s">
        <v>30</v>
      </c>
      <c r="BT160" s="118"/>
      <c r="BU160" s="118"/>
      <c r="BV160" s="118"/>
      <c r="BW160" s="118"/>
      <c r="BX160" s="118"/>
      <c r="BY160" s="118"/>
      <c r="BZ160" s="118" t="s">
        <v>30</v>
      </c>
      <c r="CA160" s="118"/>
      <c r="CB160" s="118"/>
      <c r="CC160" s="118"/>
      <c r="CD160" s="118"/>
      <c r="CE160" s="118"/>
      <c r="CF160" s="118"/>
      <c r="CG160" s="118" t="s">
        <v>30</v>
      </c>
      <c r="CH160" s="118"/>
      <c r="CI160" s="118"/>
      <c r="CJ160" s="118"/>
      <c r="CK160" s="118"/>
      <c r="CL160" s="118"/>
      <c r="CM160" s="118"/>
      <c r="CN160" s="118" t="s">
        <v>30</v>
      </c>
      <c r="CO160" s="118"/>
      <c r="CP160" s="118"/>
      <c r="CQ160" s="118"/>
      <c r="CR160" s="118"/>
      <c r="CS160" s="118"/>
      <c r="CT160" s="118"/>
      <c r="CU160" s="118" t="s">
        <v>30</v>
      </c>
      <c r="CV160" s="118"/>
      <c r="CW160" s="118"/>
      <c r="CX160" s="118"/>
      <c r="CY160" s="118"/>
      <c r="CZ160" s="118"/>
      <c r="DA160" s="118"/>
      <c r="DB160" s="118" t="s">
        <v>30</v>
      </c>
      <c r="DC160" s="118"/>
      <c r="DD160" s="118"/>
      <c r="DE160" s="118"/>
      <c r="DF160" s="118"/>
      <c r="DG160" s="118"/>
      <c r="DH160" s="118"/>
      <c r="DI160" s="118" t="s">
        <v>30</v>
      </c>
      <c r="DJ160" s="118"/>
      <c r="DK160" s="118"/>
      <c r="DL160" s="118"/>
      <c r="DM160" s="118"/>
      <c r="DN160" s="118"/>
      <c r="DO160" s="118"/>
      <c r="DP160" s="118" t="s">
        <v>30</v>
      </c>
      <c r="DQ160" s="118"/>
      <c r="DR160" s="118"/>
      <c r="DS160" s="118"/>
      <c r="DT160" s="118"/>
      <c r="DU160" s="118"/>
      <c r="DV160" s="118"/>
      <c r="DW160" s="118" t="s">
        <v>30</v>
      </c>
      <c r="DX160" s="118"/>
      <c r="DY160" s="118"/>
      <c r="DZ160" s="118"/>
      <c r="EA160" s="118"/>
      <c r="EB160" s="118"/>
      <c r="EC160" s="118"/>
      <c r="ED160" s="118" t="s">
        <v>30</v>
      </c>
      <c r="EE160" s="118"/>
      <c r="EF160" s="118"/>
      <c r="EG160" s="118"/>
      <c r="EH160" s="118"/>
      <c r="EI160" s="118"/>
      <c r="EJ160" s="118"/>
      <c r="EK160" s="118" t="s">
        <v>30</v>
      </c>
      <c r="EL160" s="118"/>
      <c r="EM160" s="118"/>
      <c r="EN160" s="118"/>
      <c r="EO160" s="118"/>
      <c r="EP160" s="118"/>
      <c r="EQ160" s="118"/>
      <c r="ER160" s="118" t="s">
        <v>30</v>
      </c>
      <c r="ES160" s="118"/>
      <c r="ET160" s="118"/>
      <c r="EU160" s="118"/>
      <c r="EV160" s="118"/>
      <c r="EW160" s="118"/>
      <c r="EX160" s="118"/>
      <c r="EY160" s="118" t="s">
        <v>30</v>
      </c>
      <c r="EZ160" s="118"/>
      <c r="FA160" s="118"/>
      <c r="FB160" s="118"/>
      <c r="FC160" s="118"/>
      <c r="FD160" s="118"/>
      <c r="FE160" s="118"/>
      <c r="FF160" s="118" t="s">
        <v>30</v>
      </c>
      <c r="FG160" s="118"/>
      <c r="FH160" s="118"/>
      <c r="FI160" s="118"/>
      <c r="FJ160" s="118"/>
      <c r="FK160" s="118"/>
      <c r="FL160" s="118"/>
      <c r="FM160" s="118" t="s">
        <v>30</v>
      </c>
      <c r="FN160" s="118"/>
      <c r="FO160" s="118"/>
      <c r="FP160" s="118"/>
      <c r="FQ160" s="118"/>
      <c r="FR160" s="118"/>
      <c r="FS160" s="118"/>
      <c r="FT160" s="118" t="s">
        <v>30</v>
      </c>
      <c r="FU160" s="118"/>
      <c r="FV160" s="118"/>
      <c r="FW160" s="118"/>
      <c r="FX160" s="118"/>
      <c r="FY160" s="118"/>
      <c r="FZ160" s="118"/>
      <c r="GA160" s="118" t="s">
        <v>30</v>
      </c>
      <c r="GB160" s="118"/>
      <c r="GC160" s="118"/>
      <c r="GD160" s="118"/>
      <c r="GE160" s="118"/>
      <c r="GF160" s="118"/>
      <c r="GG160" s="118"/>
      <c r="GH160" s="118" t="s">
        <v>30</v>
      </c>
      <c r="GI160" s="118"/>
      <c r="GJ160" s="118"/>
      <c r="GK160" s="118"/>
      <c r="GL160" s="118"/>
      <c r="GM160" s="118"/>
      <c r="GN160" s="118"/>
      <c r="GO160" s="118" t="s">
        <v>30</v>
      </c>
      <c r="GP160" s="118"/>
      <c r="GQ160" s="118"/>
      <c r="GR160" s="118"/>
      <c r="GS160" s="118"/>
      <c r="GT160" s="118"/>
      <c r="GU160" s="118"/>
      <c r="GV160" s="118" t="s">
        <v>30</v>
      </c>
      <c r="GW160" s="118"/>
      <c r="GX160" s="118"/>
      <c r="GY160" s="118"/>
      <c r="GZ160" s="118"/>
      <c r="HA160" s="118"/>
      <c r="HB160" s="118"/>
      <c r="HC160" s="118" t="s">
        <v>30</v>
      </c>
      <c r="HD160" s="118"/>
      <c r="HE160" s="118"/>
      <c r="HF160" s="118"/>
      <c r="HG160" s="118"/>
      <c r="HH160" s="118"/>
      <c r="HI160" s="118"/>
      <c r="HJ160" s="118" t="s">
        <v>30</v>
      </c>
      <c r="HK160" s="118"/>
      <c r="HL160" s="118"/>
      <c r="HM160" s="118"/>
      <c r="HN160" s="118"/>
      <c r="HO160" s="118"/>
      <c r="HP160" s="118"/>
      <c r="HQ160" s="118" t="s">
        <v>30</v>
      </c>
      <c r="HR160" s="118"/>
      <c r="HS160" s="118"/>
      <c r="HT160" s="118"/>
      <c r="HU160" s="118"/>
      <c r="HV160" s="118"/>
      <c r="HW160" s="118"/>
      <c r="HX160" s="118" t="s">
        <v>30</v>
      </c>
      <c r="HY160" s="118"/>
      <c r="HZ160" s="118"/>
      <c r="IA160" s="118"/>
      <c r="IB160" s="118"/>
      <c r="IC160" s="118"/>
      <c r="ID160" s="118"/>
      <c r="IE160" s="118" t="s">
        <v>30</v>
      </c>
      <c r="IF160" s="118"/>
      <c r="IG160" s="118"/>
      <c r="IH160" s="118"/>
      <c r="II160" s="118"/>
      <c r="IJ160" s="118"/>
      <c r="IK160" s="118"/>
      <c r="IL160" s="118" t="s">
        <v>30</v>
      </c>
      <c r="IM160" s="118"/>
      <c r="IN160" s="118"/>
      <c r="IO160" s="118"/>
      <c r="IP160" s="118"/>
      <c r="IQ160" s="118"/>
      <c r="IR160" s="118"/>
      <c r="IS160" s="118" t="s">
        <v>30</v>
      </c>
      <c r="IT160" s="118"/>
      <c r="IU160" s="118"/>
      <c r="IV160" s="118"/>
    </row>
    <row r="161" spans="1:256" ht="43.5" customHeight="1">
      <c r="A161" s="140">
        <v>10</v>
      </c>
      <c r="B161" s="141" t="str">
        <f>B155</f>
        <v>Opis techniczny</v>
      </c>
      <c r="C161" s="23" t="s">
        <v>136</v>
      </c>
      <c r="D161" s="120" t="s">
        <v>32</v>
      </c>
      <c r="E161" s="117">
        <f>246.72+18</f>
        <v>264.72</v>
      </c>
      <c r="F161" s="136"/>
      <c r="G161" s="119"/>
      <c r="H161"/>
      <c r="I161"/>
      <c r="J161"/>
      <c r="K161"/>
      <c r="L161"/>
      <c r="M161"/>
      <c r="N161"/>
      <c r="O161" s="140">
        <v>10</v>
      </c>
      <c r="P161" s="141" t="str">
        <f>P155</f>
        <v>Opis techniczny</v>
      </c>
      <c r="Q161" s="23" t="s">
        <v>136</v>
      </c>
      <c r="R161" s="120" t="s">
        <v>32</v>
      </c>
      <c r="S161" s="117">
        <f>246.72+18</f>
        <v>264.72</v>
      </c>
      <c r="T161" s="136">
        <v>12.51</v>
      </c>
      <c r="U161" s="119">
        <f>S161*T161</f>
        <v>3311.6472000000003</v>
      </c>
      <c r="V161" s="140">
        <v>10</v>
      </c>
      <c r="W161" s="141" t="str">
        <f>W155</f>
        <v>Opis techniczny</v>
      </c>
      <c r="X161" s="23" t="s">
        <v>136</v>
      </c>
      <c r="Y161" s="120" t="s">
        <v>32</v>
      </c>
      <c r="Z161" s="117">
        <f>246.72+18</f>
        <v>264.72</v>
      </c>
      <c r="AA161" s="136">
        <v>12.51</v>
      </c>
      <c r="AB161" s="119">
        <f>Z161*AA161</f>
        <v>3311.6472000000003</v>
      </c>
      <c r="AC161" s="140">
        <v>10</v>
      </c>
      <c r="AD161" s="141" t="str">
        <f>AD155</f>
        <v>Opis techniczny</v>
      </c>
      <c r="AE161" s="23" t="s">
        <v>136</v>
      </c>
      <c r="AF161" s="120" t="s">
        <v>32</v>
      </c>
      <c r="AG161" s="117">
        <f>246.72+18</f>
        <v>264.72</v>
      </c>
      <c r="AH161" s="136">
        <v>12.51</v>
      </c>
      <c r="AI161" s="119">
        <f>AG161*AH161</f>
        <v>3311.6472000000003</v>
      </c>
      <c r="AJ161" s="140">
        <v>10</v>
      </c>
      <c r="AK161" s="141" t="str">
        <f>AK155</f>
        <v>Opis techniczny</v>
      </c>
      <c r="AL161" s="23" t="s">
        <v>136</v>
      </c>
      <c r="AM161" s="120" t="s">
        <v>32</v>
      </c>
      <c r="AN161" s="117">
        <f>246.72+18</f>
        <v>264.72</v>
      </c>
      <c r="AO161" s="136">
        <v>12.51</v>
      </c>
      <c r="AP161" s="119">
        <f>AN161*AO161</f>
        <v>3311.6472000000003</v>
      </c>
      <c r="AQ161" s="140">
        <v>10</v>
      </c>
      <c r="AR161" s="141" t="str">
        <f>AR155</f>
        <v>Opis techniczny</v>
      </c>
      <c r="AS161" s="23" t="s">
        <v>136</v>
      </c>
      <c r="AT161" s="120" t="s">
        <v>32</v>
      </c>
      <c r="AU161" s="117">
        <f>246.72+18</f>
        <v>264.72</v>
      </c>
      <c r="AV161" s="136">
        <v>12.51</v>
      </c>
      <c r="AW161" s="119">
        <f>AU161*AV161</f>
        <v>3311.6472000000003</v>
      </c>
      <c r="AX161" s="140">
        <v>10</v>
      </c>
      <c r="AY161" s="141" t="str">
        <f>AY155</f>
        <v>Opis techniczny</v>
      </c>
      <c r="AZ161" s="23" t="s">
        <v>136</v>
      </c>
      <c r="BA161" s="120" t="s">
        <v>32</v>
      </c>
      <c r="BB161" s="117">
        <f>246.72+18</f>
        <v>264.72</v>
      </c>
      <c r="BC161" s="136">
        <v>12.51</v>
      </c>
      <c r="BD161" s="119">
        <f>BB161*BC161</f>
        <v>3311.6472000000003</v>
      </c>
      <c r="BE161" s="140">
        <v>10</v>
      </c>
      <c r="BF161" s="141" t="str">
        <f>BF155</f>
        <v>Opis techniczny</v>
      </c>
      <c r="BG161" s="23" t="s">
        <v>136</v>
      </c>
      <c r="BH161" s="120" t="s">
        <v>32</v>
      </c>
      <c r="BI161" s="117">
        <f>246.72+18</f>
        <v>264.72</v>
      </c>
      <c r="BJ161" s="136">
        <v>12.51</v>
      </c>
      <c r="BK161" s="119">
        <f>BI161*BJ161</f>
        <v>3311.6472000000003</v>
      </c>
      <c r="BL161" s="140">
        <v>10</v>
      </c>
      <c r="BM161" s="141" t="str">
        <f>BM155</f>
        <v>Opis techniczny</v>
      </c>
      <c r="BN161" s="23" t="s">
        <v>136</v>
      </c>
      <c r="BO161" s="120" t="s">
        <v>32</v>
      </c>
      <c r="BP161" s="117">
        <f>246.72+18</f>
        <v>264.72</v>
      </c>
      <c r="BQ161" s="136">
        <v>12.51</v>
      </c>
      <c r="BR161" s="119">
        <f>BP161*BQ161</f>
        <v>3311.6472000000003</v>
      </c>
      <c r="BS161" s="140">
        <v>10</v>
      </c>
      <c r="BT161" s="141" t="str">
        <f>BT155</f>
        <v>Opis techniczny</v>
      </c>
      <c r="BU161" s="23" t="s">
        <v>136</v>
      </c>
      <c r="BV161" s="120" t="s">
        <v>32</v>
      </c>
      <c r="BW161" s="117">
        <f>246.72+18</f>
        <v>264.72</v>
      </c>
      <c r="BX161" s="136">
        <v>12.51</v>
      </c>
      <c r="BY161" s="119">
        <f>BW161*BX161</f>
        <v>3311.6472000000003</v>
      </c>
      <c r="BZ161" s="140">
        <v>10</v>
      </c>
      <c r="CA161" s="141" t="str">
        <f>CA155</f>
        <v>Opis techniczny</v>
      </c>
      <c r="CB161" s="23" t="s">
        <v>136</v>
      </c>
      <c r="CC161" s="120" t="s">
        <v>32</v>
      </c>
      <c r="CD161" s="117">
        <f>246.72+18</f>
        <v>264.72</v>
      </c>
      <c r="CE161" s="136">
        <v>12.51</v>
      </c>
      <c r="CF161" s="119">
        <f>CD161*CE161</f>
        <v>3311.6472000000003</v>
      </c>
      <c r="CG161" s="140">
        <v>10</v>
      </c>
      <c r="CH161" s="141" t="str">
        <f>CH155</f>
        <v>Opis techniczny</v>
      </c>
      <c r="CI161" s="23" t="s">
        <v>136</v>
      </c>
      <c r="CJ161" s="120" t="s">
        <v>32</v>
      </c>
      <c r="CK161" s="117">
        <f>246.72+18</f>
        <v>264.72</v>
      </c>
      <c r="CL161" s="136">
        <v>12.51</v>
      </c>
      <c r="CM161" s="119">
        <f>CK161*CL161</f>
        <v>3311.6472000000003</v>
      </c>
      <c r="CN161" s="140">
        <v>10</v>
      </c>
      <c r="CO161" s="141" t="str">
        <f>CO155</f>
        <v>Opis techniczny</v>
      </c>
      <c r="CP161" s="23" t="s">
        <v>136</v>
      </c>
      <c r="CQ161" s="120" t="s">
        <v>32</v>
      </c>
      <c r="CR161" s="117">
        <f>246.72+18</f>
        <v>264.72</v>
      </c>
      <c r="CS161" s="136">
        <v>12.51</v>
      </c>
      <c r="CT161" s="119">
        <f>CR161*CS161</f>
        <v>3311.6472000000003</v>
      </c>
      <c r="CU161" s="140">
        <v>10</v>
      </c>
      <c r="CV161" s="141" t="str">
        <f>CV155</f>
        <v>Opis techniczny</v>
      </c>
      <c r="CW161" s="23" t="s">
        <v>136</v>
      </c>
      <c r="CX161" s="120" t="s">
        <v>32</v>
      </c>
      <c r="CY161" s="117">
        <f>246.72+18</f>
        <v>264.72</v>
      </c>
      <c r="CZ161" s="136">
        <v>12.51</v>
      </c>
      <c r="DA161" s="119">
        <f>CY161*CZ161</f>
        <v>3311.6472000000003</v>
      </c>
      <c r="DB161" s="140">
        <v>10</v>
      </c>
      <c r="DC161" s="141" t="str">
        <f>DC155</f>
        <v>Opis techniczny</v>
      </c>
      <c r="DD161" s="23" t="s">
        <v>136</v>
      </c>
      <c r="DE161" s="120" t="s">
        <v>32</v>
      </c>
      <c r="DF161" s="117">
        <f>246.72+18</f>
        <v>264.72</v>
      </c>
      <c r="DG161" s="136">
        <v>12.51</v>
      </c>
      <c r="DH161" s="119">
        <f>DF161*DG161</f>
        <v>3311.6472000000003</v>
      </c>
      <c r="DI161" s="140">
        <v>10</v>
      </c>
      <c r="DJ161" s="141" t="str">
        <f>DJ155</f>
        <v>Opis techniczny</v>
      </c>
      <c r="DK161" s="23" t="s">
        <v>136</v>
      </c>
      <c r="DL161" s="120" t="s">
        <v>32</v>
      </c>
      <c r="DM161" s="117">
        <f>246.72+18</f>
        <v>264.72</v>
      </c>
      <c r="DN161" s="136">
        <v>12.51</v>
      </c>
      <c r="DO161" s="119">
        <f>DM161*DN161</f>
        <v>3311.6472000000003</v>
      </c>
      <c r="DP161" s="140">
        <v>10</v>
      </c>
      <c r="DQ161" s="141" t="str">
        <f>DQ155</f>
        <v>Opis techniczny</v>
      </c>
      <c r="DR161" s="23" t="s">
        <v>136</v>
      </c>
      <c r="DS161" s="120" t="s">
        <v>32</v>
      </c>
      <c r="DT161" s="117">
        <f>246.72+18</f>
        <v>264.72</v>
      </c>
      <c r="DU161" s="136">
        <v>12.51</v>
      </c>
      <c r="DV161" s="119">
        <f>DT161*DU161</f>
        <v>3311.6472000000003</v>
      </c>
      <c r="DW161" s="140">
        <v>10</v>
      </c>
      <c r="DX161" s="141" t="str">
        <f>DX155</f>
        <v>Opis techniczny</v>
      </c>
      <c r="DY161" s="23" t="s">
        <v>136</v>
      </c>
      <c r="DZ161" s="120" t="s">
        <v>32</v>
      </c>
      <c r="EA161" s="117">
        <f>246.72+18</f>
        <v>264.72</v>
      </c>
      <c r="EB161" s="136">
        <v>12.51</v>
      </c>
      <c r="EC161" s="119">
        <f>EA161*EB161</f>
        <v>3311.6472000000003</v>
      </c>
      <c r="ED161" s="140">
        <v>10</v>
      </c>
      <c r="EE161" s="141" t="str">
        <f>EE155</f>
        <v>Opis techniczny</v>
      </c>
      <c r="EF161" s="23" t="s">
        <v>136</v>
      </c>
      <c r="EG161" s="120" t="s">
        <v>32</v>
      </c>
      <c r="EH161" s="117">
        <f>246.72+18</f>
        <v>264.72</v>
      </c>
      <c r="EI161" s="136">
        <v>12.51</v>
      </c>
      <c r="EJ161" s="119">
        <f>EH161*EI161</f>
        <v>3311.6472000000003</v>
      </c>
      <c r="EK161" s="140">
        <v>10</v>
      </c>
      <c r="EL161" s="141" t="str">
        <f>EL155</f>
        <v>Opis techniczny</v>
      </c>
      <c r="EM161" s="23" t="s">
        <v>136</v>
      </c>
      <c r="EN161" s="120" t="s">
        <v>32</v>
      </c>
      <c r="EO161" s="117">
        <f>246.72+18</f>
        <v>264.72</v>
      </c>
      <c r="EP161" s="136">
        <v>12.51</v>
      </c>
      <c r="EQ161" s="119">
        <f>EO161*EP161</f>
        <v>3311.6472000000003</v>
      </c>
      <c r="ER161" s="140">
        <v>10</v>
      </c>
      <c r="ES161" s="141" t="str">
        <f>ES155</f>
        <v>Opis techniczny</v>
      </c>
      <c r="ET161" s="23" t="s">
        <v>136</v>
      </c>
      <c r="EU161" s="120" t="s">
        <v>32</v>
      </c>
      <c r="EV161" s="117">
        <f>246.72+18</f>
        <v>264.72</v>
      </c>
      <c r="EW161" s="136">
        <v>12.51</v>
      </c>
      <c r="EX161" s="119">
        <f>EV161*EW161</f>
        <v>3311.6472000000003</v>
      </c>
      <c r="EY161" s="140">
        <v>10</v>
      </c>
      <c r="EZ161" s="141" t="str">
        <f>EZ155</f>
        <v>Opis techniczny</v>
      </c>
      <c r="FA161" s="23" t="s">
        <v>136</v>
      </c>
      <c r="FB161" s="120" t="s">
        <v>32</v>
      </c>
      <c r="FC161" s="117">
        <f>246.72+18</f>
        <v>264.72</v>
      </c>
      <c r="FD161" s="136">
        <v>12.51</v>
      </c>
      <c r="FE161" s="119">
        <f>FC161*FD161</f>
        <v>3311.6472000000003</v>
      </c>
      <c r="FF161" s="140">
        <v>10</v>
      </c>
      <c r="FG161" s="141" t="str">
        <f>FG155</f>
        <v>Opis techniczny</v>
      </c>
      <c r="FH161" s="23" t="s">
        <v>136</v>
      </c>
      <c r="FI161" s="120" t="s">
        <v>32</v>
      </c>
      <c r="FJ161" s="117">
        <f>246.72+18</f>
        <v>264.72</v>
      </c>
      <c r="FK161" s="136">
        <v>12.51</v>
      </c>
      <c r="FL161" s="119">
        <f>FJ161*FK161</f>
        <v>3311.6472000000003</v>
      </c>
      <c r="FM161" s="140">
        <v>10</v>
      </c>
      <c r="FN161" s="141" t="str">
        <f>FN155</f>
        <v>Opis techniczny</v>
      </c>
      <c r="FO161" s="23" t="s">
        <v>136</v>
      </c>
      <c r="FP161" s="120" t="s">
        <v>32</v>
      </c>
      <c r="FQ161" s="117">
        <f>246.72+18</f>
        <v>264.72</v>
      </c>
      <c r="FR161" s="136">
        <v>12.51</v>
      </c>
      <c r="FS161" s="119">
        <f>FQ161*FR161</f>
        <v>3311.6472000000003</v>
      </c>
      <c r="FT161" s="140">
        <v>10</v>
      </c>
      <c r="FU161" s="141" t="str">
        <f>FU155</f>
        <v>Opis techniczny</v>
      </c>
      <c r="FV161" s="23" t="s">
        <v>136</v>
      </c>
      <c r="FW161" s="120" t="s">
        <v>32</v>
      </c>
      <c r="FX161" s="117">
        <f>246.72+18</f>
        <v>264.72</v>
      </c>
      <c r="FY161" s="136">
        <v>12.51</v>
      </c>
      <c r="FZ161" s="119">
        <f>FX161*FY161</f>
        <v>3311.6472000000003</v>
      </c>
      <c r="GA161" s="140">
        <v>10</v>
      </c>
      <c r="GB161" s="141" t="str">
        <f>GB155</f>
        <v>Opis techniczny</v>
      </c>
      <c r="GC161" s="23" t="s">
        <v>136</v>
      </c>
      <c r="GD161" s="120" t="s">
        <v>32</v>
      </c>
      <c r="GE161" s="117">
        <f>246.72+18</f>
        <v>264.72</v>
      </c>
      <c r="GF161" s="136">
        <v>12.51</v>
      </c>
      <c r="GG161" s="119">
        <f>GE161*GF161</f>
        <v>3311.6472000000003</v>
      </c>
      <c r="GH161" s="140">
        <v>10</v>
      </c>
      <c r="GI161" s="141" t="str">
        <f>GI155</f>
        <v>Opis techniczny</v>
      </c>
      <c r="GJ161" s="23" t="s">
        <v>136</v>
      </c>
      <c r="GK161" s="120" t="s">
        <v>32</v>
      </c>
      <c r="GL161" s="117">
        <f>246.72+18</f>
        <v>264.72</v>
      </c>
      <c r="GM161" s="136">
        <v>12.51</v>
      </c>
      <c r="GN161" s="119">
        <f>GL161*GM161</f>
        <v>3311.6472000000003</v>
      </c>
      <c r="GO161" s="140">
        <v>10</v>
      </c>
      <c r="GP161" s="141" t="str">
        <f>GP155</f>
        <v>Opis techniczny</v>
      </c>
      <c r="GQ161" s="23" t="s">
        <v>136</v>
      </c>
      <c r="GR161" s="120" t="s">
        <v>32</v>
      </c>
      <c r="GS161" s="117">
        <f>246.72+18</f>
        <v>264.72</v>
      </c>
      <c r="GT161" s="136">
        <v>12.51</v>
      </c>
      <c r="GU161" s="119">
        <f>GS161*GT161</f>
        <v>3311.6472000000003</v>
      </c>
      <c r="GV161" s="140">
        <v>10</v>
      </c>
      <c r="GW161" s="141" t="str">
        <f>GW155</f>
        <v>Opis techniczny</v>
      </c>
      <c r="GX161" s="23" t="s">
        <v>136</v>
      </c>
      <c r="GY161" s="120" t="s">
        <v>32</v>
      </c>
      <c r="GZ161" s="117">
        <f>246.72+18</f>
        <v>264.72</v>
      </c>
      <c r="HA161" s="136">
        <v>12.51</v>
      </c>
      <c r="HB161" s="119">
        <f>GZ161*HA161</f>
        <v>3311.6472000000003</v>
      </c>
      <c r="HC161" s="140">
        <v>10</v>
      </c>
      <c r="HD161" s="141" t="str">
        <f>HD155</f>
        <v>Opis techniczny</v>
      </c>
      <c r="HE161" s="23" t="s">
        <v>136</v>
      </c>
      <c r="HF161" s="120" t="s">
        <v>32</v>
      </c>
      <c r="HG161" s="117">
        <f>246.72+18</f>
        <v>264.72</v>
      </c>
      <c r="HH161" s="136">
        <v>12.51</v>
      </c>
      <c r="HI161" s="119">
        <f>HG161*HH161</f>
        <v>3311.6472000000003</v>
      </c>
      <c r="HJ161" s="140">
        <v>10</v>
      </c>
      <c r="HK161" s="141" t="str">
        <f>HK155</f>
        <v>Opis techniczny</v>
      </c>
      <c r="HL161" s="23" t="s">
        <v>136</v>
      </c>
      <c r="HM161" s="120" t="s">
        <v>32</v>
      </c>
      <c r="HN161" s="117">
        <f>246.72+18</f>
        <v>264.72</v>
      </c>
      <c r="HO161" s="136">
        <v>12.51</v>
      </c>
      <c r="HP161" s="119">
        <f>HN161*HO161</f>
        <v>3311.6472000000003</v>
      </c>
      <c r="HQ161" s="140">
        <v>10</v>
      </c>
      <c r="HR161" s="141" t="str">
        <f>HR155</f>
        <v>Opis techniczny</v>
      </c>
      <c r="HS161" s="23" t="s">
        <v>136</v>
      </c>
      <c r="HT161" s="120" t="s">
        <v>32</v>
      </c>
      <c r="HU161" s="117">
        <f>246.72+18</f>
        <v>264.72</v>
      </c>
      <c r="HV161" s="136">
        <v>12.51</v>
      </c>
      <c r="HW161" s="119">
        <f>HU161*HV161</f>
        <v>3311.6472000000003</v>
      </c>
      <c r="HX161" s="140">
        <v>10</v>
      </c>
      <c r="HY161" s="141" t="str">
        <f>HY155</f>
        <v>Opis techniczny</v>
      </c>
      <c r="HZ161" s="23" t="s">
        <v>136</v>
      </c>
      <c r="IA161" s="120" t="s">
        <v>32</v>
      </c>
      <c r="IB161" s="117">
        <f>246.72+18</f>
        <v>264.72</v>
      </c>
      <c r="IC161" s="136">
        <v>12.51</v>
      </c>
      <c r="ID161" s="119">
        <f>IB161*IC161</f>
        <v>3311.6472000000003</v>
      </c>
      <c r="IE161" s="140">
        <v>10</v>
      </c>
      <c r="IF161" s="141" t="str">
        <f>IF155</f>
        <v>Opis techniczny</v>
      </c>
      <c r="IG161" s="23" t="s">
        <v>136</v>
      </c>
      <c r="IH161" s="120" t="s">
        <v>32</v>
      </c>
      <c r="II161" s="117">
        <f>246.72+18</f>
        <v>264.72</v>
      </c>
      <c r="IJ161" s="136">
        <v>12.51</v>
      </c>
      <c r="IK161" s="119">
        <f>II161*IJ161</f>
        <v>3311.6472000000003</v>
      </c>
      <c r="IL161" s="140">
        <v>10</v>
      </c>
      <c r="IM161" s="141" t="str">
        <f>IM155</f>
        <v>Opis techniczny</v>
      </c>
      <c r="IN161" s="23" t="s">
        <v>136</v>
      </c>
      <c r="IO161" s="120" t="s">
        <v>32</v>
      </c>
      <c r="IP161" s="117">
        <f>246.72+18</f>
        <v>264.72</v>
      </c>
      <c r="IQ161" s="136">
        <v>12.51</v>
      </c>
      <c r="IR161" s="119">
        <f>IP161*IQ161</f>
        <v>3311.6472000000003</v>
      </c>
      <c r="IS161" s="140">
        <v>10</v>
      </c>
      <c r="IT161" s="141" t="str">
        <f>IT155</f>
        <v>Opis techniczny</v>
      </c>
      <c r="IU161" s="23" t="s">
        <v>136</v>
      </c>
      <c r="IV161" s="120" t="s">
        <v>32</v>
      </c>
    </row>
    <row r="162" spans="1:256" s="73" customFormat="1" ht="36.75" customHeight="1">
      <c r="A162" s="140"/>
      <c r="B162" s="141"/>
      <c r="C162" s="24" t="s">
        <v>137</v>
      </c>
      <c r="D162" s="120"/>
      <c r="E162" s="117"/>
      <c r="F162" s="136"/>
      <c r="G162" s="119"/>
      <c r="H162"/>
      <c r="I162"/>
      <c r="J162"/>
      <c r="K162"/>
      <c r="L162"/>
      <c r="M162"/>
      <c r="N162"/>
      <c r="O162" s="140"/>
      <c r="P162" s="141"/>
      <c r="Q162" s="24" t="s">
        <v>137</v>
      </c>
      <c r="R162" s="120"/>
      <c r="S162" s="117"/>
      <c r="T162" s="136"/>
      <c r="U162" s="119"/>
      <c r="V162" s="140"/>
      <c r="W162" s="141"/>
      <c r="X162" s="24" t="s">
        <v>137</v>
      </c>
      <c r="Y162" s="120"/>
      <c r="Z162" s="117"/>
      <c r="AA162" s="136"/>
      <c r="AB162" s="119"/>
      <c r="AC162" s="140"/>
      <c r="AD162" s="141"/>
      <c r="AE162" s="24" t="s">
        <v>137</v>
      </c>
      <c r="AF162" s="120"/>
      <c r="AG162" s="117"/>
      <c r="AH162" s="136"/>
      <c r="AI162" s="119"/>
      <c r="AJ162" s="140"/>
      <c r="AK162" s="141"/>
      <c r="AL162" s="24" t="s">
        <v>137</v>
      </c>
      <c r="AM162" s="120"/>
      <c r="AN162" s="117"/>
      <c r="AO162" s="136"/>
      <c r="AP162" s="119"/>
      <c r="AQ162" s="140"/>
      <c r="AR162" s="141"/>
      <c r="AS162" s="24" t="s">
        <v>137</v>
      </c>
      <c r="AT162" s="120"/>
      <c r="AU162" s="117"/>
      <c r="AV162" s="136"/>
      <c r="AW162" s="119"/>
      <c r="AX162" s="140"/>
      <c r="AY162" s="141"/>
      <c r="AZ162" s="24" t="s">
        <v>137</v>
      </c>
      <c r="BA162" s="120"/>
      <c r="BB162" s="117"/>
      <c r="BC162" s="136"/>
      <c r="BD162" s="119"/>
      <c r="BE162" s="140"/>
      <c r="BF162" s="141"/>
      <c r="BG162" s="24" t="s">
        <v>137</v>
      </c>
      <c r="BH162" s="120"/>
      <c r="BI162" s="117"/>
      <c r="BJ162" s="136"/>
      <c r="BK162" s="119"/>
      <c r="BL162" s="140"/>
      <c r="BM162" s="141"/>
      <c r="BN162" s="24" t="s">
        <v>137</v>
      </c>
      <c r="BO162" s="120"/>
      <c r="BP162" s="117"/>
      <c r="BQ162" s="136"/>
      <c r="BR162" s="119"/>
      <c r="BS162" s="140"/>
      <c r="BT162" s="141"/>
      <c r="BU162" s="24" t="s">
        <v>137</v>
      </c>
      <c r="BV162" s="120"/>
      <c r="BW162" s="117"/>
      <c r="BX162" s="136"/>
      <c r="BY162" s="119"/>
      <c r="BZ162" s="140"/>
      <c r="CA162" s="141"/>
      <c r="CB162" s="24" t="s">
        <v>137</v>
      </c>
      <c r="CC162" s="120"/>
      <c r="CD162" s="117"/>
      <c r="CE162" s="136"/>
      <c r="CF162" s="119"/>
      <c r="CG162" s="140"/>
      <c r="CH162" s="141"/>
      <c r="CI162" s="24" t="s">
        <v>137</v>
      </c>
      <c r="CJ162" s="120"/>
      <c r="CK162" s="117"/>
      <c r="CL162" s="136"/>
      <c r="CM162" s="119"/>
      <c r="CN162" s="140"/>
      <c r="CO162" s="141"/>
      <c r="CP162" s="24" t="s">
        <v>137</v>
      </c>
      <c r="CQ162" s="120"/>
      <c r="CR162" s="117"/>
      <c r="CS162" s="136"/>
      <c r="CT162" s="119"/>
      <c r="CU162" s="140"/>
      <c r="CV162" s="141"/>
      <c r="CW162" s="24" t="s">
        <v>137</v>
      </c>
      <c r="CX162" s="120"/>
      <c r="CY162" s="117"/>
      <c r="CZ162" s="136"/>
      <c r="DA162" s="119"/>
      <c r="DB162" s="140"/>
      <c r="DC162" s="141"/>
      <c r="DD162" s="24" t="s">
        <v>137</v>
      </c>
      <c r="DE162" s="120"/>
      <c r="DF162" s="117"/>
      <c r="DG162" s="136"/>
      <c r="DH162" s="119"/>
      <c r="DI162" s="140"/>
      <c r="DJ162" s="141"/>
      <c r="DK162" s="24" t="s">
        <v>137</v>
      </c>
      <c r="DL162" s="120"/>
      <c r="DM162" s="117"/>
      <c r="DN162" s="136"/>
      <c r="DO162" s="119"/>
      <c r="DP162" s="140"/>
      <c r="DQ162" s="141"/>
      <c r="DR162" s="24" t="s">
        <v>137</v>
      </c>
      <c r="DS162" s="120"/>
      <c r="DT162" s="117"/>
      <c r="DU162" s="136"/>
      <c r="DV162" s="119"/>
      <c r="DW162" s="140"/>
      <c r="DX162" s="141"/>
      <c r="DY162" s="24" t="s">
        <v>137</v>
      </c>
      <c r="DZ162" s="120"/>
      <c r="EA162" s="117"/>
      <c r="EB162" s="136"/>
      <c r="EC162" s="119"/>
      <c r="ED162" s="140"/>
      <c r="EE162" s="141"/>
      <c r="EF162" s="24" t="s">
        <v>137</v>
      </c>
      <c r="EG162" s="120"/>
      <c r="EH162" s="117"/>
      <c r="EI162" s="136"/>
      <c r="EJ162" s="119"/>
      <c r="EK162" s="140"/>
      <c r="EL162" s="141"/>
      <c r="EM162" s="24" t="s">
        <v>137</v>
      </c>
      <c r="EN162" s="120"/>
      <c r="EO162" s="117"/>
      <c r="EP162" s="136"/>
      <c r="EQ162" s="119"/>
      <c r="ER162" s="140"/>
      <c r="ES162" s="141"/>
      <c r="ET162" s="24" t="s">
        <v>137</v>
      </c>
      <c r="EU162" s="120"/>
      <c r="EV162" s="117"/>
      <c r="EW162" s="136"/>
      <c r="EX162" s="119"/>
      <c r="EY162" s="140"/>
      <c r="EZ162" s="141"/>
      <c r="FA162" s="24" t="s">
        <v>137</v>
      </c>
      <c r="FB162" s="120"/>
      <c r="FC162" s="117"/>
      <c r="FD162" s="136"/>
      <c r="FE162" s="119"/>
      <c r="FF162" s="140"/>
      <c r="FG162" s="141"/>
      <c r="FH162" s="24" t="s">
        <v>137</v>
      </c>
      <c r="FI162" s="120"/>
      <c r="FJ162" s="117"/>
      <c r="FK162" s="136"/>
      <c r="FL162" s="119"/>
      <c r="FM162" s="140"/>
      <c r="FN162" s="141"/>
      <c r="FO162" s="24" t="s">
        <v>137</v>
      </c>
      <c r="FP162" s="120"/>
      <c r="FQ162" s="117"/>
      <c r="FR162" s="136"/>
      <c r="FS162" s="119"/>
      <c r="FT162" s="140"/>
      <c r="FU162" s="141"/>
      <c r="FV162" s="24" t="s">
        <v>137</v>
      </c>
      <c r="FW162" s="120"/>
      <c r="FX162" s="117"/>
      <c r="FY162" s="136"/>
      <c r="FZ162" s="119"/>
      <c r="GA162" s="140"/>
      <c r="GB162" s="141"/>
      <c r="GC162" s="24" t="s">
        <v>137</v>
      </c>
      <c r="GD162" s="120"/>
      <c r="GE162" s="117"/>
      <c r="GF162" s="136"/>
      <c r="GG162" s="119"/>
      <c r="GH162" s="140"/>
      <c r="GI162" s="141"/>
      <c r="GJ162" s="24" t="s">
        <v>137</v>
      </c>
      <c r="GK162" s="120"/>
      <c r="GL162" s="117"/>
      <c r="GM162" s="136"/>
      <c r="GN162" s="119"/>
      <c r="GO162" s="140"/>
      <c r="GP162" s="141"/>
      <c r="GQ162" s="24" t="s">
        <v>137</v>
      </c>
      <c r="GR162" s="120"/>
      <c r="GS162" s="117"/>
      <c r="GT162" s="136"/>
      <c r="GU162" s="119"/>
      <c r="GV162" s="140"/>
      <c r="GW162" s="141"/>
      <c r="GX162" s="24" t="s">
        <v>137</v>
      </c>
      <c r="GY162" s="120"/>
      <c r="GZ162" s="117"/>
      <c r="HA162" s="136"/>
      <c r="HB162" s="119"/>
      <c r="HC162" s="140"/>
      <c r="HD162" s="141"/>
      <c r="HE162" s="24" t="s">
        <v>137</v>
      </c>
      <c r="HF162" s="120"/>
      <c r="HG162" s="117"/>
      <c r="HH162" s="136"/>
      <c r="HI162" s="119"/>
      <c r="HJ162" s="140"/>
      <c r="HK162" s="141"/>
      <c r="HL162" s="24" t="s">
        <v>137</v>
      </c>
      <c r="HM162" s="120"/>
      <c r="HN162" s="117"/>
      <c r="HO162" s="136"/>
      <c r="HP162" s="119"/>
      <c r="HQ162" s="140"/>
      <c r="HR162" s="141"/>
      <c r="HS162" s="24" t="s">
        <v>137</v>
      </c>
      <c r="HT162" s="120"/>
      <c r="HU162" s="117"/>
      <c r="HV162" s="136"/>
      <c r="HW162" s="119"/>
      <c r="HX162" s="140"/>
      <c r="HY162" s="141"/>
      <c r="HZ162" s="24" t="s">
        <v>137</v>
      </c>
      <c r="IA162" s="120"/>
      <c r="IB162" s="117"/>
      <c r="IC162" s="136"/>
      <c r="ID162" s="119"/>
      <c r="IE162" s="140"/>
      <c r="IF162" s="141"/>
      <c r="IG162" s="24" t="s">
        <v>137</v>
      </c>
      <c r="IH162" s="120"/>
      <c r="II162" s="117"/>
      <c r="IJ162" s="136"/>
      <c r="IK162" s="119"/>
      <c r="IL162" s="140"/>
      <c r="IM162" s="141"/>
      <c r="IN162" s="24" t="s">
        <v>137</v>
      </c>
      <c r="IO162" s="120"/>
      <c r="IP162" s="117"/>
      <c r="IQ162" s="136"/>
      <c r="IR162" s="119"/>
      <c r="IS162" s="140"/>
      <c r="IT162" s="141"/>
      <c r="IU162" s="24" t="s">
        <v>137</v>
      </c>
      <c r="IV162" s="120"/>
    </row>
    <row r="163" spans="1:256" ht="23.25" customHeight="1">
      <c r="A163" s="140">
        <v>11</v>
      </c>
      <c r="B163" s="141" t="str">
        <f>B153</f>
        <v>Opis techniczny</v>
      </c>
      <c r="C163" s="23" t="s">
        <v>138</v>
      </c>
      <c r="D163" s="120" t="s">
        <v>32</v>
      </c>
      <c r="E163" s="117">
        <f>61.19</f>
        <v>61.19</v>
      </c>
      <c r="F163" s="136"/>
      <c r="G163" s="119"/>
      <c r="H163"/>
      <c r="I163"/>
      <c r="J163"/>
      <c r="K163"/>
      <c r="L163"/>
      <c r="M163"/>
      <c r="N163"/>
      <c r="O163" s="140">
        <v>11</v>
      </c>
      <c r="P163" s="141" t="str">
        <f>P153</f>
        <v>Opis techniczny</v>
      </c>
      <c r="Q163" s="23" t="s">
        <v>138</v>
      </c>
      <c r="R163" s="120" t="s">
        <v>32</v>
      </c>
      <c r="S163" s="117">
        <f>61.19</f>
        <v>61.19</v>
      </c>
      <c r="T163" s="136">
        <v>17.98</v>
      </c>
      <c r="U163" s="119">
        <f>S163*T163</f>
        <v>1100.1962</v>
      </c>
      <c r="V163" s="140">
        <v>11</v>
      </c>
      <c r="W163" s="141" t="str">
        <f>W153</f>
        <v>Opis techniczny</v>
      </c>
      <c r="X163" s="23" t="s">
        <v>138</v>
      </c>
      <c r="Y163" s="120" t="s">
        <v>32</v>
      </c>
      <c r="Z163" s="117">
        <f>61.19</f>
        <v>61.19</v>
      </c>
      <c r="AA163" s="136">
        <v>17.98</v>
      </c>
      <c r="AB163" s="119">
        <f>Z163*AA163</f>
        <v>1100.1962</v>
      </c>
      <c r="AC163" s="140">
        <v>11</v>
      </c>
      <c r="AD163" s="141" t="str">
        <f>AD153</f>
        <v>Opis techniczny</v>
      </c>
      <c r="AE163" s="23" t="s">
        <v>138</v>
      </c>
      <c r="AF163" s="120" t="s">
        <v>32</v>
      </c>
      <c r="AG163" s="117">
        <f>61.19</f>
        <v>61.19</v>
      </c>
      <c r="AH163" s="136">
        <v>17.98</v>
      </c>
      <c r="AI163" s="119">
        <f>AG163*AH163</f>
        <v>1100.1962</v>
      </c>
      <c r="AJ163" s="140">
        <v>11</v>
      </c>
      <c r="AK163" s="141" t="str">
        <f>AK153</f>
        <v>Opis techniczny</v>
      </c>
      <c r="AL163" s="23" t="s">
        <v>138</v>
      </c>
      <c r="AM163" s="120" t="s">
        <v>32</v>
      </c>
      <c r="AN163" s="117">
        <f>61.19</f>
        <v>61.19</v>
      </c>
      <c r="AO163" s="136">
        <v>17.98</v>
      </c>
      <c r="AP163" s="119">
        <f>AN163*AO163</f>
        <v>1100.1962</v>
      </c>
      <c r="AQ163" s="140">
        <v>11</v>
      </c>
      <c r="AR163" s="141" t="str">
        <f>AR153</f>
        <v>Opis techniczny</v>
      </c>
      <c r="AS163" s="23" t="s">
        <v>138</v>
      </c>
      <c r="AT163" s="120" t="s">
        <v>32</v>
      </c>
      <c r="AU163" s="117">
        <f>61.19</f>
        <v>61.19</v>
      </c>
      <c r="AV163" s="136">
        <v>17.98</v>
      </c>
      <c r="AW163" s="119">
        <f>AU163*AV163</f>
        <v>1100.1962</v>
      </c>
      <c r="AX163" s="140">
        <v>11</v>
      </c>
      <c r="AY163" s="141" t="str">
        <f>AY153</f>
        <v>Opis techniczny</v>
      </c>
      <c r="AZ163" s="23" t="s">
        <v>138</v>
      </c>
      <c r="BA163" s="120" t="s">
        <v>32</v>
      </c>
      <c r="BB163" s="117">
        <f>61.19</f>
        <v>61.19</v>
      </c>
      <c r="BC163" s="136">
        <v>17.98</v>
      </c>
      <c r="BD163" s="119">
        <f>BB163*BC163</f>
        <v>1100.1962</v>
      </c>
      <c r="BE163" s="140">
        <v>11</v>
      </c>
      <c r="BF163" s="141" t="str">
        <f>BF153</f>
        <v>Opis techniczny</v>
      </c>
      <c r="BG163" s="23" t="s">
        <v>138</v>
      </c>
      <c r="BH163" s="120" t="s">
        <v>32</v>
      </c>
      <c r="BI163" s="117">
        <f>61.19</f>
        <v>61.19</v>
      </c>
      <c r="BJ163" s="136">
        <v>17.98</v>
      </c>
      <c r="BK163" s="119">
        <f>BI163*BJ163</f>
        <v>1100.1962</v>
      </c>
      <c r="BL163" s="140">
        <v>11</v>
      </c>
      <c r="BM163" s="141" t="str">
        <f>BM153</f>
        <v>Opis techniczny</v>
      </c>
      <c r="BN163" s="23" t="s">
        <v>138</v>
      </c>
      <c r="BO163" s="120" t="s">
        <v>32</v>
      </c>
      <c r="BP163" s="117">
        <f>61.19</f>
        <v>61.19</v>
      </c>
      <c r="BQ163" s="136">
        <v>17.98</v>
      </c>
      <c r="BR163" s="119">
        <f>BP163*BQ163</f>
        <v>1100.1962</v>
      </c>
      <c r="BS163" s="140">
        <v>11</v>
      </c>
      <c r="BT163" s="141" t="str">
        <f>BT153</f>
        <v>Opis techniczny</v>
      </c>
      <c r="BU163" s="23" t="s">
        <v>138</v>
      </c>
      <c r="BV163" s="120" t="s">
        <v>32</v>
      </c>
      <c r="BW163" s="117">
        <f>61.19</f>
        <v>61.19</v>
      </c>
      <c r="BX163" s="136">
        <v>17.98</v>
      </c>
      <c r="BY163" s="119">
        <f>BW163*BX163</f>
        <v>1100.1962</v>
      </c>
      <c r="BZ163" s="140">
        <v>11</v>
      </c>
      <c r="CA163" s="141" t="str">
        <f>CA153</f>
        <v>Opis techniczny</v>
      </c>
      <c r="CB163" s="23" t="s">
        <v>138</v>
      </c>
      <c r="CC163" s="120" t="s">
        <v>32</v>
      </c>
      <c r="CD163" s="117">
        <f>61.19</f>
        <v>61.19</v>
      </c>
      <c r="CE163" s="136">
        <v>17.98</v>
      </c>
      <c r="CF163" s="119">
        <f>CD163*CE163</f>
        <v>1100.1962</v>
      </c>
      <c r="CG163" s="140">
        <v>11</v>
      </c>
      <c r="CH163" s="141" t="str">
        <f>CH153</f>
        <v>Opis techniczny</v>
      </c>
      <c r="CI163" s="23" t="s">
        <v>138</v>
      </c>
      <c r="CJ163" s="120" t="s">
        <v>32</v>
      </c>
      <c r="CK163" s="117">
        <f>61.19</f>
        <v>61.19</v>
      </c>
      <c r="CL163" s="136">
        <v>17.98</v>
      </c>
      <c r="CM163" s="119">
        <f>CK163*CL163</f>
        <v>1100.1962</v>
      </c>
      <c r="CN163" s="140">
        <v>11</v>
      </c>
      <c r="CO163" s="141" t="str">
        <f>CO153</f>
        <v>Opis techniczny</v>
      </c>
      <c r="CP163" s="23" t="s">
        <v>138</v>
      </c>
      <c r="CQ163" s="120" t="s">
        <v>32</v>
      </c>
      <c r="CR163" s="117">
        <f>61.19</f>
        <v>61.19</v>
      </c>
      <c r="CS163" s="136">
        <v>17.98</v>
      </c>
      <c r="CT163" s="119">
        <f>CR163*CS163</f>
        <v>1100.1962</v>
      </c>
      <c r="CU163" s="140">
        <v>11</v>
      </c>
      <c r="CV163" s="141" t="str">
        <f>CV153</f>
        <v>Opis techniczny</v>
      </c>
      <c r="CW163" s="23" t="s">
        <v>138</v>
      </c>
      <c r="CX163" s="120" t="s">
        <v>32</v>
      </c>
      <c r="CY163" s="117">
        <f>61.19</f>
        <v>61.19</v>
      </c>
      <c r="CZ163" s="136">
        <v>17.98</v>
      </c>
      <c r="DA163" s="119">
        <f>CY163*CZ163</f>
        <v>1100.1962</v>
      </c>
      <c r="DB163" s="140">
        <v>11</v>
      </c>
      <c r="DC163" s="141" t="str">
        <f>DC153</f>
        <v>Opis techniczny</v>
      </c>
      <c r="DD163" s="23" t="s">
        <v>138</v>
      </c>
      <c r="DE163" s="120" t="s">
        <v>32</v>
      </c>
      <c r="DF163" s="117">
        <f>61.19</f>
        <v>61.19</v>
      </c>
      <c r="DG163" s="136">
        <v>17.98</v>
      </c>
      <c r="DH163" s="119">
        <f>DF163*DG163</f>
        <v>1100.1962</v>
      </c>
      <c r="DI163" s="140">
        <v>11</v>
      </c>
      <c r="DJ163" s="141" t="str">
        <f>DJ153</f>
        <v>Opis techniczny</v>
      </c>
      <c r="DK163" s="23" t="s">
        <v>138</v>
      </c>
      <c r="DL163" s="120" t="s">
        <v>32</v>
      </c>
      <c r="DM163" s="117">
        <f>61.19</f>
        <v>61.19</v>
      </c>
      <c r="DN163" s="136">
        <v>17.98</v>
      </c>
      <c r="DO163" s="119">
        <f>DM163*DN163</f>
        <v>1100.1962</v>
      </c>
      <c r="DP163" s="140">
        <v>11</v>
      </c>
      <c r="DQ163" s="141" t="str">
        <f>DQ153</f>
        <v>Opis techniczny</v>
      </c>
      <c r="DR163" s="23" t="s">
        <v>138</v>
      </c>
      <c r="DS163" s="120" t="s">
        <v>32</v>
      </c>
      <c r="DT163" s="117">
        <f>61.19</f>
        <v>61.19</v>
      </c>
      <c r="DU163" s="136">
        <v>17.98</v>
      </c>
      <c r="DV163" s="119">
        <f>DT163*DU163</f>
        <v>1100.1962</v>
      </c>
      <c r="DW163" s="140">
        <v>11</v>
      </c>
      <c r="DX163" s="141" t="str">
        <f>DX153</f>
        <v>Opis techniczny</v>
      </c>
      <c r="DY163" s="23" t="s">
        <v>138</v>
      </c>
      <c r="DZ163" s="120" t="s">
        <v>32</v>
      </c>
      <c r="EA163" s="117">
        <f>61.19</f>
        <v>61.19</v>
      </c>
      <c r="EB163" s="136">
        <v>17.98</v>
      </c>
      <c r="EC163" s="119">
        <f>EA163*EB163</f>
        <v>1100.1962</v>
      </c>
      <c r="ED163" s="140">
        <v>11</v>
      </c>
      <c r="EE163" s="141" t="str">
        <f>EE153</f>
        <v>Opis techniczny</v>
      </c>
      <c r="EF163" s="23" t="s">
        <v>138</v>
      </c>
      <c r="EG163" s="120" t="s">
        <v>32</v>
      </c>
      <c r="EH163" s="117">
        <f>61.19</f>
        <v>61.19</v>
      </c>
      <c r="EI163" s="136">
        <v>17.98</v>
      </c>
      <c r="EJ163" s="119">
        <f>EH163*EI163</f>
        <v>1100.1962</v>
      </c>
      <c r="EK163" s="140">
        <v>11</v>
      </c>
      <c r="EL163" s="141" t="str">
        <f>EL153</f>
        <v>Opis techniczny</v>
      </c>
      <c r="EM163" s="23" t="s">
        <v>138</v>
      </c>
      <c r="EN163" s="120" t="s">
        <v>32</v>
      </c>
      <c r="EO163" s="117">
        <f>61.19</f>
        <v>61.19</v>
      </c>
      <c r="EP163" s="136">
        <v>17.98</v>
      </c>
      <c r="EQ163" s="119">
        <f>EO163*EP163</f>
        <v>1100.1962</v>
      </c>
      <c r="ER163" s="140">
        <v>11</v>
      </c>
      <c r="ES163" s="141" t="str">
        <f>ES153</f>
        <v>Opis techniczny</v>
      </c>
      <c r="ET163" s="23" t="s">
        <v>138</v>
      </c>
      <c r="EU163" s="120" t="s">
        <v>32</v>
      </c>
      <c r="EV163" s="117">
        <f>61.19</f>
        <v>61.19</v>
      </c>
      <c r="EW163" s="136">
        <v>17.98</v>
      </c>
      <c r="EX163" s="119">
        <f>EV163*EW163</f>
        <v>1100.1962</v>
      </c>
      <c r="EY163" s="140">
        <v>11</v>
      </c>
      <c r="EZ163" s="141" t="str">
        <f>EZ153</f>
        <v>Opis techniczny</v>
      </c>
      <c r="FA163" s="23" t="s">
        <v>138</v>
      </c>
      <c r="FB163" s="120" t="s">
        <v>32</v>
      </c>
      <c r="FC163" s="117">
        <f>61.19</f>
        <v>61.19</v>
      </c>
      <c r="FD163" s="136">
        <v>17.98</v>
      </c>
      <c r="FE163" s="119">
        <f>FC163*FD163</f>
        <v>1100.1962</v>
      </c>
      <c r="FF163" s="140">
        <v>11</v>
      </c>
      <c r="FG163" s="141" t="str">
        <f>FG153</f>
        <v>Opis techniczny</v>
      </c>
      <c r="FH163" s="23" t="s">
        <v>138</v>
      </c>
      <c r="FI163" s="120" t="s">
        <v>32</v>
      </c>
      <c r="FJ163" s="117">
        <f>61.19</f>
        <v>61.19</v>
      </c>
      <c r="FK163" s="136">
        <v>17.98</v>
      </c>
      <c r="FL163" s="119">
        <f>FJ163*FK163</f>
        <v>1100.1962</v>
      </c>
      <c r="FM163" s="140">
        <v>11</v>
      </c>
      <c r="FN163" s="141" t="str">
        <f>FN153</f>
        <v>Opis techniczny</v>
      </c>
      <c r="FO163" s="23" t="s">
        <v>138</v>
      </c>
      <c r="FP163" s="120" t="s">
        <v>32</v>
      </c>
      <c r="FQ163" s="117">
        <f>61.19</f>
        <v>61.19</v>
      </c>
      <c r="FR163" s="136">
        <v>17.98</v>
      </c>
      <c r="FS163" s="119">
        <f>FQ163*FR163</f>
        <v>1100.1962</v>
      </c>
      <c r="FT163" s="140">
        <v>11</v>
      </c>
      <c r="FU163" s="141" t="str">
        <f>FU153</f>
        <v>Opis techniczny</v>
      </c>
      <c r="FV163" s="23" t="s">
        <v>138</v>
      </c>
      <c r="FW163" s="120" t="s">
        <v>32</v>
      </c>
      <c r="FX163" s="117">
        <f>61.19</f>
        <v>61.19</v>
      </c>
      <c r="FY163" s="136">
        <v>17.98</v>
      </c>
      <c r="FZ163" s="119">
        <f>FX163*FY163</f>
        <v>1100.1962</v>
      </c>
      <c r="GA163" s="140">
        <v>11</v>
      </c>
      <c r="GB163" s="141" t="str">
        <f>GB153</f>
        <v>Opis techniczny</v>
      </c>
      <c r="GC163" s="23" t="s">
        <v>138</v>
      </c>
      <c r="GD163" s="120" t="s">
        <v>32</v>
      </c>
      <c r="GE163" s="117">
        <f>61.19</f>
        <v>61.19</v>
      </c>
      <c r="GF163" s="136">
        <v>17.98</v>
      </c>
      <c r="GG163" s="119">
        <f>GE163*GF163</f>
        <v>1100.1962</v>
      </c>
      <c r="GH163" s="140">
        <v>11</v>
      </c>
      <c r="GI163" s="141" t="str">
        <f>GI153</f>
        <v>Opis techniczny</v>
      </c>
      <c r="GJ163" s="23" t="s">
        <v>138</v>
      </c>
      <c r="GK163" s="120" t="s">
        <v>32</v>
      </c>
      <c r="GL163" s="117">
        <f>61.19</f>
        <v>61.19</v>
      </c>
      <c r="GM163" s="136">
        <v>17.98</v>
      </c>
      <c r="GN163" s="119">
        <f>GL163*GM163</f>
        <v>1100.1962</v>
      </c>
      <c r="GO163" s="140">
        <v>11</v>
      </c>
      <c r="GP163" s="141" t="str">
        <f>GP153</f>
        <v>Opis techniczny</v>
      </c>
      <c r="GQ163" s="23" t="s">
        <v>138</v>
      </c>
      <c r="GR163" s="120" t="s">
        <v>32</v>
      </c>
      <c r="GS163" s="117">
        <f>61.19</f>
        <v>61.19</v>
      </c>
      <c r="GT163" s="136">
        <v>17.98</v>
      </c>
      <c r="GU163" s="119">
        <f>GS163*GT163</f>
        <v>1100.1962</v>
      </c>
      <c r="GV163" s="140">
        <v>11</v>
      </c>
      <c r="GW163" s="141" t="str">
        <f>GW153</f>
        <v>Opis techniczny</v>
      </c>
      <c r="GX163" s="23" t="s">
        <v>138</v>
      </c>
      <c r="GY163" s="120" t="s">
        <v>32</v>
      </c>
      <c r="GZ163" s="117">
        <f>61.19</f>
        <v>61.19</v>
      </c>
      <c r="HA163" s="136">
        <v>17.98</v>
      </c>
      <c r="HB163" s="119">
        <f>GZ163*HA163</f>
        <v>1100.1962</v>
      </c>
      <c r="HC163" s="140">
        <v>11</v>
      </c>
      <c r="HD163" s="141" t="str">
        <f>HD153</f>
        <v>Opis techniczny</v>
      </c>
      <c r="HE163" s="23" t="s">
        <v>138</v>
      </c>
      <c r="HF163" s="120" t="s">
        <v>32</v>
      </c>
      <c r="HG163" s="117">
        <f>61.19</f>
        <v>61.19</v>
      </c>
      <c r="HH163" s="136">
        <v>17.98</v>
      </c>
      <c r="HI163" s="119">
        <f>HG163*HH163</f>
        <v>1100.1962</v>
      </c>
      <c r="HJ163" s="140">
        <v>11</v>
      </c>
      <c r="HK163" s="141" t="str">
        <f>HK153</f>
        <v>Opis techniczny</v>
      </c>
      <c r="HL163" s="23" t="s">
        <v>138</v>
      </c>
      <c r="HM163" s="120" t="s">
        <v>32</v>
      </c>
      <c r="HN163" s="117">
        <f>61.19</f>
        <v>61.19</v>
      </c>
      <c r="HO163" s="136">
        <v>17.98</v>
      </c>
      <c r="HP163" s="119">
        <f>HN163*HO163</f>
        <v>1100.1962</v>
      </c>
      <c r="HQ163" s="140">
        <v>11</v>
      </c>
      <c r="HR163" s="141" t="str">
        <f>HR153</f>
        <v>Opis techniczny</v>
      </c>
      <c r="HS163" s="23" t="s">
        <v>138</v>
      </c>
      <c r="HT163" s="120" t="s">
        <v>32</v>
      </c>
      <c r="HU163" s="117">
        <f>61.19</f>
        <v>61.19</v>
      </c>
      <c r="HV163" s="136">
        <v>17.98</v>
      </c>
      <c r="HW163" s="119">
        <f>HU163*HV163</f>
        <v>1100.1962</v>
      </c>
      <c r="HX163" s="140">
        <v>11</v>
      </c>
      <c r="HY163" s="141" t="str">
        <f>HY153</f>
        <v>Opis techniczny</v>
      </c>
      <c r="HZ163" s="23" t="s">
        <v>138</v>
      </c>
      <c r="IA163" s="120" t="s">
        <v>32</v>
      </c>
      <c r="IB163" s="117">
        <f>61.19</f>
        <v>61.19</v>
      </c>
      <c r="IC163" s="136">
        <v>17.98</v>
      </c>
      <c r="ID163" s="119">
        <f>IB163*IC163</f>
        <v>1100.1962</v>
      </c>
      <c r="IE163" s="140">
        <v>11</v>
      </c>
      <c r="IF163" s="141" t="str">
        <f>IF153</f>
        <v>Opis techniczny</v>
      </c>
      <c r="IG163" s="23" t="s">
        <v>138</v>
      </c>
      <c r="IH163" s="120" t="s">
        <v>32</v>
      </c>
      <c r="II163" s="117">
        <f>61.19</f>
        <v>61.19</v>
      </c>
      <c r="IJ163" s="136">
        <v>17.98</v>
      </c>
      <c r="IK163" s="119">
        <f>II163*IJ163</f>
        <v>1100.1962</v>
      </c>
      <c r="IL163" s="140">
        <v>11</v>
      </c>
      <c r="IM163" s="141" t="str">
        <f>IM153</f>
        <v>Opis techniczny</v>
      </c>
      <c r="IN163" s="23" t="s">
        <v>138</v>
      </c>
      <c r="IO163" s="120" t="s">
        <v>32</v>
      </c>
      <c r="IP163" s="117">
        <f>61.19</f>
        <v>61.19</v>
      </c>
      <c r="IQ163" s="136">
        <v>17.98</v>
      </c>
      <c r="IR163" s="119">
        <f>IP163*IQ163</f>
        <v>1100.1962</v>
      </c>
      <c r="IS163" s="140">
        <v>11</v>
      </c>
      <c r="IT163" s="141" t="str">
        <f>IT153</f>
        <v>Opis techniczny</v>
      </c>
      <c r="IU163" s="23" t="s">
        <v>138</v>
      </c>
      <c r="IV163" s="120" t="s">
        <v>32</v>
      </c>
    </row>
    <row r="164" spans="1:256" s="73" customFormat="1" ht="22.5" customHeight="1">
      <c r="A164" s="140"/>
      <c r="B164" s="141"/>
      <c r="C164" s="24" t="s">
        <v>139</v>
      </c>
      <c r="D164" s="120"/>
      <c r="E164" s="117"/>
      <c r="F164" s="136"/>
      <c r="G164" s="119"/>
      <c r="H164"/>
      <c r="I164"/>
      <c r="J164"/>
      <c r="K164"/>
      <c r="L164"/>
      <c r="M164"/>
      <c r="N164"/>
      <c r="O164" s="140"/>
      <c r="P164" s="141"/>
      <c r="Q164" s="24" t="s">
        <v>139</v>
      </c>
      <c r="R164" s="120"/>
      <c r="S164" s="117"/>
      <c r="T164" s="136"/>
      <c r="U164" s="119"/>
      <c r="V164" s="140"/>
      <c r="W164" s="141"/>
      <c r="X164" s="24" t="s">
        <v>139</v>
      </c>
      <c r="Y164" s="120"/>
      <c r="Z164" s="117"/>
      <c r="AA164" s="136"/>
      <c r="AB164" s="119"/>
      <c r="AC164" s="140"/>
      <c r="AD164" s="141"/>
      <c r="AE164" s="24" t="s">
        <v>139</v>
      </c>
      <c r="AF164" s="120"/>
      <c r="AG164" s="117"/>
      <c r="AH164" s="136"/>
      <c r="AI164" s="119"/>
      <c r="AJ164" s="140"/>
      <c r="AK164" s="141"/>
      <c r="AL164" s="24" t="s">
        <v>139</v>
      </c>
      <c r="AM164" s="120"/>
      <c r="AN164" s="117"/>
      <c r="AO164" s="136"/>
      <c r="AP164" s="119"/>
      <c r="AQ164" s="140"/>
      <c r="AR164" s="141"/>
      <c r="AS164" s="24" t="s">
        <v>139</v>
      </c>
      <c r="AT164" s="120"/>
      <c r="AU164" s="117"/>
      <c r="AV164" s="136"/>
      <c r="AW164" s="119"/>
      <c r="AX164" s="140"/>
      <c r="AY164" s="141"/>
      <c r="AZ164" s="24" t="s">
        <v>139</v>
      </c>
      <c r="BA164" s="120"/>
      <c r="BB164" s="117"/>
      <c r="BC164" s="136"/>
      <c r="BD164" s="119"/>
      <c r="BE164" s="140"/>
      <c r="BF164" s="141"/>
      <c r="BG164" s="24" t="s">
        <v>139</v>
      </c>
      <c r="BH164" s="120"/>
      <c r="BI164" s="117"/>
      <c r="BJ164" s="136"/>
      <c r="BK164" s="119"/>
      <c r="BL164" s="140"/>
      <c r="BM164" s="141"/>
      <c r="BN164" s="24" t="s">
        <v>139</v>
      </c>
      <c r="BO164" s="120"/>
      <c r="BP164" s="117"/>
      <c r="BQ164" s="136"/>
      <c r="BR164" s="119"/>
      <c r="BS164" s="140"/>
      <c r="BT164" s="141"/>
      <c r="BU164" s="24" t="s">
        <v>139</v>
      </c>
      <c r="BV164" s="120"/>
      <c r="BW164" s="117"/>
      <c r="BX164" s="136"/>
      <c r="BY164" s="119"/>
      <c r="BZ164" s="140"/>
      <c r="CA164" s="141"/>
      <c r="CB164" s="24" t="s">
        <v>139</v>
      </c>
      <c r="CC164" s="120"/>
      <c r="CD164" s="117"/>
      <c r="CE164" s="136"/>
      <c r="CF164" s="119"/>
      <c r="CG164" s="140"/>
      <c r="CH164" s="141"/>
      <c r="CI164" s="24" t="s">
        <v>139</v>
      </c>
      <c r="CJ164" s="120"/>
      <c r="CK164" s="117"/>
      <c r="CL164" s="136"/>
      <c r="CM164" s="119"/>
      <c r="CN164" s="140"/>
      <c r="CO164" s="141"/>
      <c r="CP164" s="24" t="s">
        <v>139</v>
      </c>
      <c r="CQ164" s="120"/>
      <c r="CR164" s="117"/>
      <c r="CS164" s="136"/>
      <c r="CT164" s="119"/>
      <c r="CU164" s="140"/>
      <c r="CV164" s="141"/>
      <c r="CW164" s="24" t="s">
        <v>139</v>
      </c>
      <c r="CX164" s="120"/>
      <c r="CY164" s="117"/>
      <c r="CZ164" s="136"/>
      <c r="DA164" s="119"/>
      <c r="DB164" s="140"/>
      <c r="DC164" s="141"/>
      <c r="DD164" s="24" t="s">
        <v>139</v>
      </c>
      <c r="DE164" s="120"/>
      <c r="DF164" s="117"/>
      <c r="DG164" s="136"/>
      <c r="DH164" s="119"/>
      <c r="DI164" s="140"/>
      <c r="DJ164" s="141"/>
      <c r="DK164" s="24" t="s">
        <v>139</v>
      </c>
      <c r="DL164" s="120"/>
      <c r="DM164" s="117"/>
      <c r="DN164" s="136"/>
      <c r="DO164" s="119"/>
      <c r="DP164" s="140"/>
      <c r="DQ164" s="141"/>
      <c r="DR164" s="24" t="s">
        <v>139</v>
      </c>
      <c r="DS164" s="120"/>
      <c r="DT164" s="117"/>
      <c r="DU164" s="136"/>
      <c r="DV164" s="119"/>
      <c r="DW164" s="140"/>
      <c r="DX164" s="141"/>
      <c r="DY164" s="24" t="s">
        <v>139</v>
      </c>
      <c r="DZ164" s="120"/>
      <c r="EA164" s="117"/>
      <c r="EB164" s="136"/>
      <c r="EC164" s="119"/>
      <c r="ED164" s="140"/>
      <c r="EE164" s="141"/>
      <c r="EF164" s="24" t="s">
        <v>139</v>
      </c>
      <c r="EG164" s="120"/>
      <c r="EH164" s="117"/>
      <c r="EI164" s="136"/>
      <c r="EJ164" s="119"/>
      <c r="EK164" s="140"/>
      <c r="EL164" s="141"/>
      <c r="EM164" s="24" t="s">
        <v>139</v>
      </c>
      <c r="EN164" s="120"/>
      <c r="EO164" s="117"/>
      <c r="EP164" s="136"/>
      <c r="EQ164" s="119"/>
      <c r="ER164" s="140"/>
      <c r="ES164" s="141"/>
      <c r="ET164" s="24" t="s">
        <v>139</v>
      </c>
      <c r="EU164" s="120"/>
      <c r="EV164" s="117"/>
      <c r="EW164" s="136"/>
      <c r="EX164" s="119"/>
      <c r="EY164" s="140"/>
      <c r="EZ164" s="141"/>
      <c r="FA164" s="24" t="s">
        <v>139</v>
      </c>
      <c r="FB164" s="120"/>
      <c r="FC164" s="117"/>
      <c r="FD164" s="136"/>
      <c r="FE164" s="119"/>
      <c r="FF164" s="140"/>
      <c r="FG164" s="141"/>
      <c r="FH164" s="24" t="s">
        <v>139</v>
      </c>
      <c r="FI164" s="120"/>
      <c r="FJ164" s="117"/>
      <c r="FK164" s="136"/>
      <c r="FL164" s="119"/>
      <c r="FM164" s="140"/>
      <c r="FN164" s="141"/>
      <c r="FO164" s="24" t="s">
        <v>139</v>
      </c>
      <c r="FP164" s="120"/>
      <c r="FQ164" s="117"/>
      <c r="FR164" s="136"/>
      <c r="FS164" s="119"/>
      <c r="FT164" s="140"/>
      <c r="FU164" s="141"/>
      <c r="FV164" s="24" t="s">
        <v>139</v>
      </c>
      <c r="FW164" s="120"/>
      <c r="FX164" s="117"/>
      <c r="FY164" s="136"/>
      <c r="FZ164" s="119"/>
      <c r="GA164" s="140"/>
      <c r="GB164" s="141"/>
      <c r="GC164" s="24" t="s">
        <v>139</v>
      </c>
      <c r="GD164" s="120"/>
      <c r="GE164" s="117"/>
      <c r="GF164" s="136"/>
      <c r="GG164" s="119"/>
      <c r="GH164" s="140"/>
      <c r="GI164" s="141"/>
      <c r="GJ164" s="24" t="s">
        <v>139</v>
      </c>
      <c r="GK164" s="120"/>
      <c r="GL164" s="117"/>
      <c r="GM164" s="136"/>
      <c r="GN164" s="119"/>
      <c r="GO164" s="140"/>
      <c r="GP164" s="141"/>
      <c r="GQ164" s="24" t="s">
        <v>139</v>
      </c>
      <c r="GR164" s="120"/>
      <c r="GS164" s="117"/>
      <c r="GT164" s="136"/>
      <c r="GU164" s="119"/>
      <c r="GV164" s="140"/>
      <c r="GW164" s="141"/>
      <c r="GX164" s="24" t="s">
        <v>139</v>
      </c>
      <c r="GY164" s="120"/>
      <c r="GZ164" s="117"/>
      <c r="HA164" s="136"/>
      <c r="HB164" s="119"/>
      <c r="HC164" s="140"/>
      <c r="HD164" s="141"/>
      <c r="HE164" s="24" t="s">
        <v>139</v>
      </c>
      <c r="HF164" s="120"/>
      <c r="HG164" s="117"/>
      <c r="HH164" s="136"/>
      <c r="HI164" s="119"/>
      <c r="HJ164" s="140"/>
      <c r="HK164" s="141"/>
      <c r="HL164" s="24" t="s">
        <v>139</v>
      </c>
      <c r="HM164" s="120"/>
      <c r="HN164" s="117"/>
      <c r="HO164" s="136"/>
      <c r="HP164" s="119"/>
      <c r="HQ164" s="140"/>
      <c r="HR164" s="141"/>
      <c r="HS164" s="24" t="s">
        <v>139</v>
      </c>
      <c r="HT164" s="120"/>
      <c r="HU164" s="117"/>
      <c r="HV164" s="136"/>
      <c r="HW164" s="119"/>
      <c r="HX164" s="140"/>
      <c r="HY164" s="141"/>
      <c r="HZ164" s="24" t="s">
        <v>139</v>
      </c>
      <c r="IA164" s="120"/>
      <c r="IB164" s="117"/>
      <c r="IC164" s="136"/>
      <c r="ID164" s="119"/>
      <c r="IE164" s="140"/>
      <c r="IF164" s="141"/>
      <c r="IG164" s="24" t="s">
        <v>139</v>
      </c>
      <c r="IH164" s="120"/>
      <c r="II164" s="117"/>
      <c r="IJ164" s="136"/>
      <c r="IK164" s="119"/>
      <c r="IL164" s="140"/>
      <c r="IM164" s="141"/>
      <c r="IN164" s="24" t="s">
        <v>139</v>
      </c>
      <c r="IO164" s="120"/>
      <c r="IP164" s="117"/>
      <c r="IQ164" s="136"/>
      <c r="IR164" s="119"/>
      <c r="IS164" s="140"/>
      <c r="IT164" s="141"/>
      <c r="IU164" s="24" t="s">
        <v>139</v>
      </c>
      <c r="IV164" s="120"/>
    </row>
    <row r="165" spans="1:256" ht="39.75" customHeight="1">
      <c r="A165" s="140">
        <v>12</v>
      </c>
      <c r="B165" s="141" t="str">
        <f>B155</f>
        <v>Opis techniczny</v>
      </c>
      <c r="C165" s="23" t="s">
        <v>140</v>
      </c>
      <c r="D165" s="120" t="s">
        <v>32</v>
      </c>
      <c r="E165" s="117">
        <v>18.8</v>
      </c>
      <c r="F165" s="136"/>
      <c r="G165" s="119"/>
      <c r="H165"/>
      <c r="I165"/>
      <c r="J165"/>
      <c r="K165"/>
      <c r="L165"/>
      <c r="M165"/>
      <c r="N165"/>
      <c r="O165" s="140">
        <v>12</v>
      </c>
      <c r="P165" s="141" t="str">
        <f>P155</f>
        <v>Opis techniczny</v>
      </c>
      <c r="Q165" s="23" t="s">
        <v>140</v>
      </c>
      <c r="R165" s="120" t="s">
        <v>32</v>
      </c>
      <c r="S165" s="117">
        <v>18.8</v>
      </c>
      <c r="T165" s="136">
        <v>15.51</v>
      </c>
      <c r="U165" s="119">
        <f>S165*T165</f>
        <v>291.588</v>
      </c>
      <c r="V165" s="140">
        <v>12</v>
      </c>
      <c r="W165" s="141" t="str">
        <f>W155</f>
        <v>Opis techniczny</v>
      </c>
      <c r="X165" s="23" t="s">
        <v>140</v>
      </c>
      <c r="Y165" s="120" t="s">
        <v>32</v>
      </c>
      <c r="Z165" s="117">
        <v>18.8</v>
      </c>
      <c r="AA165" s="136">
        <v>15.51</v>
      </c>
      <c r="AB165" s="119">
        <f>Z165*AA165</f>
        <v>291.588</v>
      </c>
      <c r="AC165" s="140">
        <v>12</v>
      </c>
      <c r="AD165" s="141" t="str">
        <f>AD155</f>
        <v>Opis techniczny</v>
      </c>
      <c r="AE165" s="23" t="s">
        <v>140</v>
      </c>
      <c r="AF165" s="120" t="s">
        <v>32</v>
      </c>
      <c r="AG165" s="117">
        <v>18.8</v>
      </c>
      <c r="AH165" s="136">
        <v>15.51</v>
      </c>
      <c r="AI165" s="119">
        <f>AG165*AH165</f>
        <v>291.588</v>
      </c>
      <c r="AJ165" s="140">
        <v>12</v>
      </c>
      <c r="AK165" s="141" t="str">
        <f>AK155</f>
        <v>Opis techniczny</v>
      </c>
      <c r="AL165" s="23" t="s">
        <v>140</v>
      </c>
      <c r="AM165" s="120" t="s">
        <v>32</v>
      </c>
      <c r="AN165" s="117">
        <v>18.8</v>
      </c>
      <c r="AO165" s="136">
        <v>15.51</v>
      </c>
      <c r="AP165" s="119">
        <f>AN165*AO165</f>
        <v>291.588</v>
      </c>
      <c r="AQ165" s="140">
        <v>12</v>
      </c>
      <c r="AR165" s="141" t="str">
        <f>AR155</f>
        <v>Opis techniczny</v>
      </c>
      <c r="AS165" s="23" t="s">
        <v>140</v>
      </c>
      <c r="AT165" s="120" t="s">
        <v>32</v>
      </c>
      <c r="AU165" s="117">
        <v>18.8</v>
      </c>
      <c r="AV165" s="136">
        <v>15.51</v>
      </c>
      <c r="AW165" s="119">
        <f>AU165*AV165</f>
        <v>291.588</v>
      </c>
      <c r="AX165" s="140">
        <v>12</v>
      </c>
      <c r="AY165" s="141" t="str">
        <f>AY155</f>
        <v>Opis techniczny</v>
      </c>
      <c r="AZ165" s="23" t="s">
        <v>140</v>
      </c>
      <c r="BA165" s="120" t="s">
        <v>32</v>
      </c>
      <c r="BB165" s="117">
        <v>18.8</v>
      </c>
      <c r="BC165" s="136">
        <v>15.51</v>
      </c>
      <c r="BD165" s="119">
        <f>BB165*BC165</f>
        <v>291.588</v>
      </c>
      <c r="BE165" s="140">
        <v>12</v>
      </c>
      <c r="BF165" s="141" t="str">
        <f>BF155</f>
        <v>Opis techniczny</v>
      </c>
      <c r="BG165" s="23" t="s">
        <v>140</v>
      </c>
      <c r="BH165" s="120" t="s">
        <v>32</v>
      </c>
      <c r="BI165" s="117">
        <v>18.8</v>
      </c>
      <c r="BJ165" s="136">
        <v>15.51</v>
      </c>
      <c r="BK165" s="119">
        <f>BI165*BJ165</f>
        <v>291.588</v>
      </c>
      <c r="BL165" s="140">
        <v>12</v>
      </c>
      <c r="BM165" s="141" t="str">
        <f>BM155</f>
        <v>Opis techniczny</v>
      </c>
      <c r="BN165" s="23" t="s">
        <v>140</v>
      </c>
      <c r="BO165" s="120" t="s">
        <v>32</v>
      </c>
      <c r="BP165" s="117">
        <v>18.8</v>
      </c>
      <c r="BQ165" s="136">
        <v>15.51</v>
      </c>
      <c r="BR165" s="119">
        <f>BP165*BQ165</f>
        <v>291.588</v>
      </c>
      <c r="BS165" s="140">
        <v>12</v>
      </c>
      <c r="BT165" s="141" t="str">
        <f>BT155</f>
        <v>Opis techniczny</v>
      </c>
      <c r="BU165" s="23" t="s">
        <v>140</v>
      </c>
      <c r="BV165" s="120" t="s">
        <v>32</v>
      </c>
      <c r="BW165" s="117">
        <v>18.8</v>
      </c>
      <c r="BX165" s="136">
        <v>15.51</v>
      </c>
      <c r="BY165" s="119">
        <f>BW165*BX165</f>
        <v>291.588</v>
      </c>
      <c r="BZ165" s="140">
        <v>12</v>
      </c>
      <c r="CA165" s="141" t="str">
        <f>CA155</f>
        <v>Opis techniczny</v>
      </c>
      <c r="CB165" s="23" t="s">
        <v>140</v>
      </c>
      <c r="CC165" s="120" t="s">
        <v>32</v>
      </c>
      <c r="CD165" s="117">
        <v>18.8</v>
      </c>
      <c r="CE165" s="136">
        <v>15.51</v>
      </c>
      <c r="CF165" s="119">
        <f>CD165*CE165</f>
        <v>291.588</v>
      </c>
      <c r="CG165" s="140">
        <v>12</v>
      </c>
      <c r="CH165" s="141" t="str">
        <f>CH155</f>
        <v>Opis techniczny</v>
      </c>
      <c r="CI165" s="23" t="s">
        <v>140</v>
      </c>
      <c r="CJ165" s="120" t="s">
        <v>32</v>
      </c>
      <c r="CK165" s="117">
        <v>18.8</v>
      </c>
      <c r="CL165" s="136">
        <v>15.51</v>
      </c>
      <c r="CM165" s="119">
        <f>CK165*CL165</f>
        <v>291.588</v>
      </c>
      <c r="CN165" s="140">
        <v>12</v>
      </c>
      <c r="CO165" s="141" t="str">
        <f>CO155</f>
        <v>Opis techniczny</v>
      </c>
      <c r="CP165" s="23" t="s">
        <v>140</v>
      </c>
      <c r="CQ165" s="120" t="s">
        <v>32</v>
      </c>
      <c r="CR165" s="117">
        <v>18.8</v>
      </c>
      <c r="CS165" s="136">
        <v>15.51</v>
      </c>
      <c r="CT165" s="119">
        <f>CR165*CS165</f>
        <v>291.588</v>
      </c>
      <c r="CU165" s="140">
        <v>12</v>
      </c>
      <c r="CV165" s="141" t="str">
        <f>CV155</f>
        <v>Opis techniczny</v>
      </c>
      <c r="CW165" s="23" t="s">
        <v>140</v>
      </c>
      <c r="CX165" s="120" t="s">
        <v>32</v>
      </c>
      <c r="CY165" s="117">
        <v>18.8</v>
      </c>
      <c r="CZ165" s="136">
        <v>15.51</v>
      </c>
      <c r="DA165" s="119">
        <f>CY165*CZ165</f>
        <v>291.588</v>
      </c>
      <c r="DB165" s="140">
        <v>12</v>
      </c>
      <c r="DC165" s="141" t="str">
        <f>DC155</f>
        <v>Opis techniczny</v>
      </c>
      <c r="DD165" s="23" t="s">
        <v>140</v>
      </c>
      <c r="DE165" s="120" t="s">
        <v>32</v>
      </c>
      <c r="DF165" s="117">
        <v>18.8</v>
      </c>
      <c r="DG165" s="136">
        <v>15.51</v>
      </c>
      <c r="DH165" s="119">
        <f>DF165*DG165</f>
        <v>291.588</v>
      </c>
      <c r="DI165" s="140">
        <v>12</v>
      </c>
      <c r="DJ165" s="141" t="str">
        <f>DJ155</f>
        <v>Opis techniczny</v>
      </c>
      <c r="DK165" s="23" t="s">
        <v>140</v>
      </c>
      <c r="DL165" s="120" t="s">
        <v>32</v>
      </c>
      <c r="DM165" s="117">
        <v>18.8</v>
      </c>
      <c r="DN165" s="136">
        <v>15.51</v>
      </c>
      <c r="DO165" s="119">
        <f>DM165*DN165</f>
        <v>291.588</v>
      </c>
      <c r="DP165" s="140">
        <v>12</v>
      </c>
      <c r="DQ165" s="141" t="str">
        <f>DQ155</f>
        <v>Opis techniczny</v>
      </c>
      <c r="DR165" s="23" t="s">
        <v>140</v>
      </c>
      <c r="DS165" s="120" t="s">
        <v>32</v>
      </c>
      <c r="DT165" s="117">
        <v>18.8</v>
      </c>
      <c r="DU165" s="136">
        <v>15.51</v>
      </c>
      <c r="DV165" s="119">
        <f>DT165*DU165</f>
        <v>291.588</v>
      </c>
      <c r="DW165" s="140">
        <v>12</v>
      </c>
      <c r="DX165" s="141" t="str">
        <f>DX155</f>
        <v>Opis techniczny</v>
      </c>
      <c r="DY165" s="23" t="s">
        <v>140</v>
      </c>
      <c r="DZ165" s="120" t="s">
        <v>32</v>
      </c>
      <c r="EA165" s="117">
        <v>18.8</v>
      </c>
      <c r="EB165" s="136">
        <v>15.51</v>
      </c>
      <c r="EC165" s="119">
        <f>EA165*EB165</f>
        <v>291.588</v>
      </c>
      <c r="ED165" s="140">
        <v>12</v>
      </c>
      <c r="EE165" s="141" t="str">
        <f>EE155</f>
        <v>Opis techniczny</v>
      </c>
      <c r="EF165" s="23" t="s">
        <v>140</v>
      </c>
      <c r="EG165" s="120" t="s">
        <v>32</v>
      </c>
      <c r="EH165" s="117">
        <v>18.8</v>
      </c>
      <c r="EI165" s="136">
        <v>15.51</v>
      </c>
      <c r="EJ165" s="119">
        <f>EH165*EI165</f>
        <v>291.588</v>
      </c>
      <c r="EK165" s="140">
        <v>12</v>
      </c>
      <c r="EL165" s="141" t="str">
        <f>EL155</f>
        <v>Opis techniczny</v>
      </c>
      <c r="EM165" s="23" t="s">
        <v>140</v>
      </c>
      <c r="EN165" s="120" t="s">
        <v>32</v>
      </c>
      <c r="EO165" s="117">
        <v>18.8</v>
      </c>
      <c r="EP165" s="136">
        <v>15.51</v>
      </c>
      <c r="EQ165" s="119">
        <f>EO165*EP165</f>
        <v>291.588</v>
      </c>
      <c r="ER165" s="140">
        <v>12</v>
      </c>
      <c r="ES165" s="141" t="str">
        <f>ES155</f>
        <v>Opis techniczny</v>
      </c>
      <c r="ET165" s="23" t="s">
        <v>140</v>
      </c>
      <c r="EU165" s="120" t="s">
        <v>32</v>
      </c>
      <c r="EV165" s="117">
        <v>18.8</v>
      </c>
      <c r="EW165" s="136">
        <v>15.51</v>
      </c>
      <c r="EX165" s="119">
        <f>EV165*EW165</f>
        <v>291.588</v>
      </c>
      <c r="EY165" s="140">
        <v>12</v>
      </c>
      <c r="EZ165" s="141" t="str">
        <f>EZ155</f>
        <v>Opis techniczny</v>
      </c>
      <c r="FA165" s="23" t="s">
        <v>140</v>
      </c>
      <c r="FB165" s="120" t="s">
        <v>32</v>
      </c>
      <c r="FC165" s="117">
        <v>18.8</v>
      </c>
      <c r="FD165" s="136">
        <v>15.51</v>
      </c>
      <c r="FE165" s="119">
        <f>FC165*FD165</f>
        <v>291.588</v>
      </c>
      <c r="FF165" s="140">
        <v>12</v>
      </c>
      <c r="FG165" s="141" t="str">
        <f>FG155</f>
        <v>Opis techniczny</v>
      </c>
      <c r="FH165" s="23" t="s">
        <v>140</v>
      </c>
      <c r="FI165" s="120" t="s">
        <v>32</v>
      </c>
      <c r="FJ165" s="117">
        <v>18.8</v>
      </c>
      <c r="FK165" s="136">
        <v>15.51</v>
      </c>
      <c r="FL165" s="119">
        <f>FJ165*FK165</f>
        <v>291.588</v>
      </c>
      <c r="FM165" s="140">
        <v>12</v>
      </c>
      <c r="FN165" s="141" t="str">
        <f>FN155</f>
        <v>Opis techniczny</v>
      </c>
      <c r="FO165" s="23" t="s">
        <v>140</v>
      </c>
      <c r="FP165" s="120" t="s">
        <v>32</v>
      </c>
      <c r="FQ165" s="117">
        <v>18.8</v>
      </c>
      <c r="FR165" s="136">
        <v>15.51</v>
      </c>
      <c r="FS165" s="119">
        <f>FQ165*FR165</f>
        <v>291.588</v>
      </c>
      <c r="FT165" s="140">
        <v>12</v>
      </c>
      <c r="FU165" s="141" t="str">
        <f>FU155</f>
        <v>Opis techniczny</v>
      </c>
      <c r="FV165" s="23" t="s">
        <v>140</v>
      </c>
      <c r="FW165" s="120" t="s">
        <v>32</v>
      </c>
      <c r="FX165" s="117">
        <v>18.8</v>
      </c>
      <c r="FY165" s="136">
        <v>15.51</v>
      </c>
      <c r="FZ165" s="119">
        <f>FX165*FY165</f>
        <v>291.588</v>
      </c>
      <c r="GA165" s="140">
        <v>12</v>
      </c>
      <c r="GB165" s="141" t="str">
        <f>GB155</f>
        <v>Opis techniczny</v>
      </c>
      <c r="GC165" s="23" t="s">
        <v>140</v>
      </c>
      <c r="GD165" s="120" t="s">
        <v>32</v>
      </c>
      <c r="GE165" s="117">
        <v>18.8</v>
      </c>
      <c r="GF165" s="136">
        <v>15.51</v>
      </c>
      <c r="GG165" s="119">
        <f>GE165*GF165</f>
        <v>291.588</v>
      </c>
      <c r="GH165" s="140">
        <v>12</v>
      </c>
      <c r="GI165" s="141" t="str">
        <f>GI155</f>
        <v>Opis techniczny</v>
      </c>
      <c r="GJ165" s="23" t="s">
        <v>140</v>
      </c>
      <c r="GK165" s="120" t="s">
        <v>32</v>
      </c>
      <c r="GL165" s="117">
        <v>18.8</v>
      </c>
      <c r="GM165" s="136">
        <v>15.51</v>
      </c>
      <c r="GN165" s="119">
        <f>GL165*GM165</f>
        <v>291.588</v>
      </c>
      <c r="GO165" s="140">
        <v>12</v>
      </c>
      <c r="GP165" s="141" t="str">
        <f>GP155</f>
        <v>Opis techniczny</v>
      </c>
      <c r="GQ165" s="23" t="s">
        <v>140</v>
      </c>
      <c r="GR165" s="120" t="s">
        <v>32</v>
      </c>
      <c r="GS165" s="117">
        <v>18.8</v>
      </c>
      <c r="GT165" s="136">
        <v>15.51</v>
      </c>
      <c r="GU165" s="119">
        <f>GS165*GT165</f>
        <v>291.588</v>
      </c>
      <c r="GV165" s="140">
        <v>12</v>
      </c>
      <c r="GW165" s="141" t="str">
        <f>GW155</f>
        <v>Opis techniczny</v>
      </c>
      <c r="GX165" s="23" t="s">
        <v>140</v>
      </c>
      <c r="GY165" s="120" t="s">
        <v>32</v>
      </c>
      <c r="GZ165" s="117">
        <v>18.8</v>
      </c>
      <c r="HA165" s="136">
        <v>15.51</v>
      </c>
      <c r="HB165" s="119">
        <f>GZ165*HA165</f>
        <v>291.588</v>
      </c>
      <c r="HC165" s="140">
        <v>12</v>
      </c>
      <c r="HD165" s="141" t="str">
        <f>HD155</f>
        <v>Opis techniczny</v>
      </c>
      <c r="HE165" s="23" t="s">
        <v>140</v>
      </c>
      <c r="HF165" s="120" t="s">
        <v>32</v>
      </c>
      <c r="HG165" s="117">
        <v>18.8</v>
      </c>
      <c r="HH165" s="136">
        <v>15.51</v>
      </c>
      <c r="HI165" s="119">
        <f>HG165*HH165</f>
        <v>291.588</v>
      </c>
      <c r="HJ165" s="140">
        <v>12</v>
      </c>
      <c r="HK165" s="141" t="str">
        <f>HK155</f>
        <v>Opis techniczny</v>
      </c>
      <c r="HL165" s="23" t="s">
        <v>140</v>
      </c>
      <c r="HM165" s="120" t="s">
        <v>32</v>
      </c>
      <c r="HN165" s="117">
        <v>18.8</v>
      </c>
      <c r="HO165" s="136">
        <v>15.51</v>
      </c>
      <c r="HP165" s="119">
        <f>HN165*HO165</f>
        <v>291.588</v>
      </c>
      <c r="HQ165" s="140">
        <v>12</v>
      </c>
      <c r="HR165" s="141" t="str">
        <f>HR155</f>
        <v>Opis techniczny</v>
      </c>
      <c r="HS165" s="23" t="s">
        <v>140</v>
      </c>
      <c r="HT165" s="120" t="s">
        <v>32</v>
      </c>
      <c r="HU165" s="117">
        <v>18.8</v>
      </c>
      <c r="HV165" s="136">
        <v>15.51</v>
      </c>
      <c r="HW165" s="119">
        <f>HU165*HV165</f>
        <v>291.588</v>
      </c>
      <c r="HX165" s="140">
        <v>12</v>
      </c>
      <c r="HY165" s="141" t="str">
        <f>HY155</f>
        <v>Opis techniczny</v>
      </c>
      <c r="HZ165" s="23" t="s">
        <v>140</v>
      </c>
      <c r="IA165" s="120" t="s">
        <v>32</v>
      </c>
      <c r="IB165" s="117">
        <v>18.8</v>
      </c>
      <c r="IC165" s="136">
        <v>15.51</v>
      </c>
      <c r="ID165" s="119">
        <f>IB165*IC165</f>
        <v>291.588</v>
      </c>
      <c r="IE165" s="140">
        <v>12</v>
      </c>
      <c r="IF165" s="141" t="str">
        <f>IF155</f>
        <v>Opis techniczny</v>
      </c>
      <c r="IG165" s="23" t="s">
        <v>140</v>
      </c>
      <c r="IH165" s="120" t="s">
        <v>32</v>
      </c>
      <c r="II165" s="117">
        <v>18.8</v>
      </c>
      <c r="IJ165" s="136">
        <v>15.51</v>
      </c>
      <c r="IK165" s="119">
        <f>II165*IJ165</f>
        <v>291.588</v>
      </c>
      <c r="IL165" s="140">
        <v>12</v>
      </c>
      <c r="IM165" s="141" t="str">
        <f>IM155</f>
        <v>Opis techniczny</v>
      </c>
      <c r="IN165" s="23" t="s">
        <v>140</v>
      </c>
      <c r="IO165" s="120" t="s">
        <v>32</v>
      </c>
      <c r="IP165" s="117">
        <v>18.8</v>
      </c>
      <c r="IQ165" s="136">
        <v>15.51</v>
      </c>
      <c r="IR165" s="119">
        <f>IP165*IQ165</f>
        <v>291.588</v>
      </c>
      <c r="IS165" s="140">
        <v>12</v>
      </c>
      <c r="IT165" s="141" t="str">
        <f>IT155</f>
        <v>Opis techniczny</v>
      </c>
      <c r="IU165" s="23" t="s">
        <v>140</v>
      </c>
      <c r="IV165" s="120" t="s">
        <v>32</v>
      </c>
    </row>
    <row r="166" spans="1:256" s="73" customFormat="1" ht="27.75" customHeight="1">
      <c r="A166" s="140"/>
      <c r="B166" s="141"/>
      <c r="C166" s="24" t="s">
        <v>63</v>
      </c>
      <c r="D166" s="120"/>
      <c r="E166" s="117"/>
      <c r="F166" s="136"/>
      <c r="G166" s="119"/>
      <c r="H166"/>
      <c r="I166"/>
      <c r="J166"/>
      <c r="K166"/>
      <c r="L166"/>
      <c r="M166"/>
      <c r="N166"/>
      <c r="O166" s="140"/>
      <c r="P166" s="141"/>
      <c r="Q166" s="24" t="s">
        <v>63</v>
      </c>
      <c r="R166" s="120"/>
      <c r="S166" s="117"/>
      <c r="T166" s="136"/>
      <c r="U166" s="119"/>
      <c r="V166" s="140"/>
      <c r="W166" s="141"/>
      <c r="X166" s="24" t="s">
        <v>63</v>
      </c>
      <c r="Y166" s="120"/>
      <c r="Z166" s="117"/>
      <c r="AA166" s="136"/>
      <c r="AB166" s="119"/>
      <c r="AC166" s="140"/>
      <c r="AD166" s="141"/>
      <c r="AE166" s="24" t="s">
        <v>63</v>
      </c>
      <c r="AF166" s="120"/>
      <c r="AG166" s="117"/>
      <c r="AH166" s="136"/>
      <c r="AI166" s="119"/>
      <c r="AJ166" s="140"/>
      <c r="AK166" s="141"/>
      <c r="AL166" s="24" t="s">
        <v>63</v>
      </c>
      <c r="AM166" s="120"/>
      <c r="AN166" s="117"/>
      <c r="AO166" s="136"/>
      <c r="AP166" s="119"/>
      <c r="AQ166" s="140"/>
      <c r="AR166" s="141"/>
      <c r="AS166" s="24" t="s">
        <v>63</v>
      </c>
      <c r="AT166" s="120"/>
      <c r="AU166" s="117"/>
      <c r="AV166" s="136"/>
      <c r="AW166" s="119"/>
      <c r="AX166" s="140"/>
      <c r="AY166" s="141"/>
      <c r="AZ166" s="24" t="s">
        <v>63</v>
      </c>
      <c r="BA166" s="120"/>
      <c r="BB166" s="117"/>
      <c r="BC166" s="136"/>
      <c r="BD166" s="119"/>
      <c r="BE166" s="140"/>
      <c r="BF166" s="141"/>
      <c r="BG166" s="24" t="s">
        <v>63</v>
      </c>
      <c r="BH166" s="120"/>
      <c r="BI166" s="117"/>
      <c r="BJ166" s="136"/>
      <c r="BK166" s="119"/>
      <c r="BL166" s="140"/>
      <c r="BM166" s="141"/>
      <c r="BN166" s="24" t="s">
        <v>63</v>
      </c>
      <c r="BO166" s="120"/>
      <c r="BP166" s="117"/>
      <c r="BQ166" s="136"/>
      <c r="BR166" s="119"/>
      <c r="BS166" s="140"/>
      <c r="BT166" s="141"/>
      <c r="BU166" s="24" t="s">
        <v>63</v>
      </c>
      <c r="BV166" s="120"/>
      <c r="BW166" s="117"/>
      <c r="BX166" s="136"/>
      <c r="BY166" s="119"/>
      <c r="BZ166" s="140"/>
      <c r="CA166" s="141"/>
      <c r="CB166" s="24" t="s">
        <v>63</v>
      </c>
      <c r="CC166" s="120"/>
      <c r="CD166" s="117"/>
      <c r="CE166" s="136"/>
      <c r="CF166" s="119"/>
      <c r="CG166" s="140"/>
      <c r="CH166" s="141"/>
      <c r="CI166" s="24" t="s">
        <v>63</v>
      </c>
      <c r="CJ166" s="120"/>
      <c r="CK166" s="117"/>
      <c r="CL166" s="136"/>
      <c r="CM166" s="119"/>
      <c r="CN166" s="140"/>
      <c r="CO166" s="141"/>
      <c r="CP166" s="24" t="s">
        <v>63</v>
      </c>
      <c r="CQ166" s="120"/>
      <c r="CR166" s="117"/>
      <c r="CS166" s="136"/>
      <c r="CT166" s="119"/>
      <c r="CU166" s="140"/>
      <c r="CV166" s="141"/>
      <c r="CW166" s="24" t="s">
        <v>63</v>
      </c>
      <c r="CX166" s="120"/>
      <c r="CY166" s="117"/>
      <c r="CZ166" s="136"/>
      <c r="DA166" s="119"/>
      <c r="DB166" s="140"/>
      <c r="DC166" s="141"/>
      <c r="DD166" s="24" t="s">
        <v>63</v>
      </c>
      <c r="DE166" s="120"/>
      <c r="DF166" s="117"/>
      <c r="DG166" s="136"/>
      <c r="DH166" s="119"/>
      <c r="DI166" s="140"/>
      <c r="DJ166" s="141"/>
      <c r="DK166" s="24" t="s">
        <v>63</v>
      </c>
      <c r="DL166" s="120"/>
      <c r="DM166" s="117"/>
      <c r="DN166" s="136"/>
      <c r="DO166" s="119"/>
      <c r="DP166" s="140"/>
      <c r="DQ166" s="141"/>
      <c r="DR166" s="24" t="s">
        <v>63</v>
      </c>
      <c r="DS166" s="120"/>
      <c r="DT166" s="117"/>
      <c r="DU166" s="136"/>
      <c r="DV166" s="119"/>
      <c r="DW166" s="140"/>
      <c r="DX166" s="141"/>
      <c r="DY166" s="24" t="s">
        <v>63</v>
      </c>
      <c r="DZ166" s="120"/>
      <c r="EA166" s="117"/>
      <c r="EB166" s="136"/>
      <c r="EC166" s="119"/>
      <c r="ED166" s="140"/>
      <c r="EE166" s="141"/>
      <c r="EF166" s="24" t="s">
        <v>63</v>
      </c>
      <c r="EG166" s="120"/>
      <c r="EH166" s="117"/>
      <c r="EI166" s="136"/>
      <c r="EJ166" s="119"/>
      <c r="EK166" s="140"/>
      <c r="EL166" s="141"/>
      <c r="EM166" s="24" t="s">
        <v>63</v>
      </c>
      <c r="EN166" s="120"/>
      <c r="EO166" s="117"/>
      <c r="EP166" s="136"/>
      <c r="EQ166" s="119"/>
      <c r="ER166" s="140"/>
      <c r="ES166" s="141"/>
      <c r="ET166" s="24" t="s">
        <v>63</v>
      </c>
      <c r="EU166" s="120"/>
      <c r="EV166" s="117"/>
      <c r="EW166" s="136"/>
      <c r="EX166" s="119"/>
      <c r="EY166" s="140"/>
      <c r="EZ166" s="141"/>
      <c r="FA166" s="24" t="s">
        <v>63</v>
      </c>
      <c r="FB166" s="120"/>
      <c r="FC166" s="117"/>
      <c r="FD166" s="136"/>
      <c r="FE166" s="119"/>
      <c r="FF166" s="140"/>
      <c r="FG166" s="141"/>
      <c r="FH166" s="24" t="s">
        <v>63</v>
      </c>
      <c r="FI166" s="120"/>
      <c r="FJ166" s="117"/>
      <c r="FK166" s="136"/>
      <c r="FL166" s="119"/>
      <c r="FM166" s="140"/>
      <c r="FN166" s="141"/>
      <c r="FO166" s="24" t="s">
        <v>63</v>
      </c>
      <c r="FP166" s="120"/>
      <c r="FQ166" s="117"/>
      <c r="FR166" s="136"/>
      <c r="FS166" s="119"/>
      <c r="FT166" s="140"/>
      <c r="FU166" s="141"/>
      <c r="FV166" s="24" t="s">
        <v>63</v>
      </c>
      <c r="FW166" s="120"/>
      <c r="FX166" s="117"/>
      <c r="FY166" s="136"/>
      <c r="FZ166" s="119"/>
      <c r="GA166" s="140"/>
      <c r="GB166" s="141"/>
      <c r="GC166" s="24" t="s">
        <v>63</v>
      </c>
      <c r="GD166" s="120"/>
      <c r="GE166" s="117"/>
      <c r="GF166" s="136"/>
      <c r="GG166" s="119"/>
      <c r="GH166" s="140"/>
      <c r="GI166" s="141"/>
      <c r="GJ166" s="24" t="s">
        <v>63</v>
      </c>
      <c r="GK166" s="120"/>
      <c r="GL166" s="117"/>
      <c r="GM166" s="136"/>
      <c r="GN166" s="119"/>
      <c r="GO166" s="140"/>
      <c r="GP166" s="141"/>
      <c r="GQ166" s="24" t="s">
        <v>63</v>
      </c>
      <c r="GR166" s="120"/>
      <c r="GS166" s="117"/>
      <c r="GT166" s="136"/>
      <c r="GU166" s="119"/>
      <c r="GV166" s="140"/>
      <c r="GW166" s="141"/>
      <c r="GX166" s="24" t="s">
        <v>63</v>
      </c>
      <c r="GY166" s="120"/>
      <c r="GZ166" s="117"/>
      <c r="HA166" s="136"/>
      <c r="HB166" s="119"/>
      <c r="HC166" s="140"/>
      <c r="HD166" s="141"/>
      <c r="HE166" s="24" t="s">
        <v>63</v>
      </c>
      <c r="HF166" s="120"/>
      <c r="HG166" s="117"/>
      <c r="HH166" s="136"/>
      <c r="HI166" s="119"/>
      <c r="HJ166" s="140"/>
      <c r="HK166" s="141"/>
      <c r="HL166" s="24" t="s">
        <v>63</v>
      </c>
      <c r="HM166" s="120"/>
      <c r="HN166" s="117"/>
      <c r="HO166" s="136"/>
      <c r="HP166" s="119"/>
      <c r="HQ166" s="140"/>
      <c r="HR166" s="141"/>
      <c r="HS166" s="24" t="s">
        <v>63</v>
      </c>
      <c r="HT166" s="120"/>
      <c r="HU166" s="117"/>
      <c r="HV166" s="136"/>
      <c r="HW166" s="119"/>
      <c r="HX166" s="140"/>
      <c r="HY166" s="141"/>
      <c r="HZ166" s="24" t="s">
        <v>63</v>
      </c>
      <c r="IA166" s="120"/>
      <c r="IB166" s="117"/>
      <c r="IC166" s="136"/>
      <c r="ID166" s="119"/>
      <c r="IE166" s="140"/>
      <c r="IF166" s="141"/>
      <c r="IG166" s="24" t="s">
        <v>63</v>
      </c>
      <c r="IH166" s="120"/>
      <c r="II166" s="117"/>
      <c r="IJ166" s="136"/>
      <c r="IK166" s="119"/>
      <c r="IL166" s="140"/>
      <c r="IM166" s="141"/>
      <c r="IN166" s="24" t="s">
        <v>63</v>
      </c>
      <c r="IO166" s="120"/>
      <c r="IP166" s="117"/>
      <c r="IQ166" s="136"/>
      <c r="IR166" s="119"/>
      <c r="IS166" s="140"/>
      <c r="IT166" s="141"/>
      <c r="IU166" s="24" t="s">
        <v>63</v>
      </c>
      <c r="IV166" s="120"/>
    </row>
    <row r="167" spans="1:256" ht="27.75" customHeight="1">
      <c r="A167" s="140">
        <v>13</v>
      </c>
      <c r="B167" s="141" t="str">
        <f>B157</f>
        <v>Opis techniczny</v>
      </c>
      <c r="C167" s="23" t="s">
        <v>141</v>
      </c>
      <c r="D167" s="120" t="s">
        <v>32</v>
      </c>
      <c r="E167" s="117">
        <f>6+7</f>
        <v>13</v>
      </c>
      <c r="F167" s="136"/>
      <c r="G167" s="119"/>
      <c r="H167"/>
      <c r="I167"/>
      <c r="J167"/>
      <c r="K167"/>
      <c r="L167"/>
      <c r="M167"/>
      <c r="N167"/>
      <c r="O167" s="140">
        <v>13</v>
      </c>
      <c r="P167" s="141" t="str">
        <f>P157</f>
        <v>Opis techniczny</v>
      </c>
      <c r="Q167" s="23" t="s">
        <v>141</v>
      </c>
      <c r="R167" s="120" t="s">
        <v>32</v>
      </c>
      <c r="S167" s="117">
        <f>6+7</f>
        <v>13</v>
      </c>
      <c r="T167" s="136">
        <v>19.05</v>
      </c>
      <c r="U167" s="119">
        <f>S167*T167</f>
        <v>247.65</v>
      </c>
      <c r="V167" s="140">
        <v>13</v>
      </c>
      <c r="W167" s="141" t="str">
        <f>W157</f>
        <v>Opis techniczny</v>
      </c>
      <c r="X167" s="23" t="s">
        <v>141</v>
      </c>
      <c r="Y167" s="120" t="s">
        <v>32</v>
      </c>
      <c r="Z167" s="117">
        <f>6+7</f>
        <v>13</v>
      </c>
      <c r="AA167" s="136">
        <v>19.05</v>
      </c>
      <c r="AB167" s="119">
        <f>Z167*AA167</f>
        <v>247.65</v>
      </c>
      <c r="AC167" s="140">
        <v>13</v>
      </c>
      <c r="AD167" s="141" t="str">
        <f>AD157</f>
        <v>Opis techniczny</v>
      </c>
      <c r="AE167" s="23" t="s">
        <v>141</v>
      </c>
      <c r="AF167" s="120" t="s">
        <v>32</v>
      </c>
      <c r="AG167" s="117">
        <f>6+7</f>
        <v>13</v>
      </c>
      <c r="AH167" s="136">
        <v>19.05</v>
      </c>
      <c r="AI167" s="119">
        <f>AG167*AH167</f>
        <v>247.65</v>
      </c>
      <c r="AJ167" s="140">
        <v>13</v>
      </c>
      <c r="AK167" s="141" t="str">
        <f>AK157</f>
        <v>Opis techniczny</v>
      </c>
      <c r="AL167" s="23" t="s">
        <v>141</v>
      </c>
      <c r="AM167" s="120" t="s">
        <v>32</v>
      </c>
      <c r="AN167" s="117">
        <f>6+7</f>
        <v>13</v>
      </c>
      <c r="AO167" s="136">
        <v>19.05</v>
      </c>
      <c r="AP167" s="119">
        <f>AN167*AO167</f>
        <v>247.65</v>
      </c>
      <c r="AQ167" s="140">
        <v>13</v>
      </c>
      <c r="AR167" s="141" t="str">
        <f>AR157</f>
        <v>Opis techniczny</v>
      </c>
      <c r="AS167" s="23" t="s">
        <v>141</v>
      </c>
      <c r="AT167" s="120" t="s">
        <v>32</v>
      </c>
      <c r="AU167" s="117">
        <f>6+7</f>
        <v>13</v>
      </c>
      <c r="AV167" s="136">
        <v>19.05</v>
      </c>
      <c r="AW167" s="119">
        <f>AU167*AV167</f>
        <v>247.65</v>
      </c>
      <c r="AX167" s="140">
        <v>13</v>
      </c>
      <c r="AY167" s="141" t="str">
        <f>AY157</f>
        <v>Opis techniczny</v>
      </c>
      <c r="AZ167" s="23" t="s">
        <v>141</v>
      </c>
      <c r="BA167" s="120" t="s">
        <v>32</v>
      </c>
      <c r="BB167" s="117">
        <f>6+7</f>
        <v>13</v>
      </c>
      <c r="BC167" s="136">
        <v>19.05</v>
      </c>
      <c r="BD167" s="119">
        <f>BB167*BC167</f>
        <v>247.65</v>
      </c>
      <c r="BE167" s="140">
        <v>13</v>
      </c>
      <c r="BF167" s="141" t="str">
        <f>BF157</f>
        <v>Opis techniczny</v>
      </c>
      <c r="BG167" s="23" t="s">
        <v>141</v>
      </c>
      <c r="BH167" s="120" t="s">
        <v>32</v>
      </c>
      <c r="BI167" s="117">
        <f>6+7</f>
        <v>13</v>
      </c>
      <c r="BJ167" s="136">
        <v>19.05</v>
      </c>
      <c r="BK167" s="119">
        <f>BI167*BJ167</f>
        <v>247.65</v>
      </c>
      <c r="BL167" s="140">
        <v>13</v>
      </c>
      <c r="BM167" s="141" t="str">
        <f>BM157</f>
        <v>Opis techniczny</v>
      </c>
      <c r="BN167" s="23" t="s">
        <v>141</v>
      </c>
      <c r="BO167" s="120" t="s">
        <v>32</v>
      </c>
      <c r="BP167" s="117">
        <f>6+7</f>
        <v>13</v>
      </c>
      <c r="BQ167" s="136">
        <v>19.05</v>
      </c>
      <c r="BR167" s="119">
        <f>BP167*BQ167</f>
        <v>247.65</v>
      </c>
      <c r="BS167" s="140">
        <v>13</v>
      </c>
      <c r="BT167" s="141" t="str">
        <f>BT157</f>
        <v>Opis techniczny</v>
      </c>
      <c r="BU167" s="23" t="s">
        <v>141</v>
      </c>
      <c r="BV167" s="120" t="s">
        <v>32</v>
      </c>
      <c r="BW167" s="117">
        <f>6+7</f>
        <v>13</v>
      </c>
      <c r="BX167" s="136">
        <v>19.05</v>
      </c>
      <c r="BY167" s="119">
        <f>BW167*BX167</f>
        <v>247.65</v>
      </c>
      <c r="BZ167" s="140">
        <v>13</v>
      </c>
      <c r="CA167" s="141" t="str">
        <f>CA157</f>
        <v>Opis techniczny</v>
      </c>
      <c r="CB167" s="23" t="s">
        <v>141</v>
      </c>
      <c r="CC167" s="120" t="s">
        <v>32</v>
      </c>
      <c r="CD167" s="117">
        <f>6+7</f>
        <v>13</v>
      </c>
      <c r="CE167" s="136">
        <v>19.05</v>
      </c>
      <c r="CF167" s="119">
        <f>CD167*CE167</f>
        <v>247.65</v>
      </c>
      <c r="CG167" s="140">
        <v>13</v>
      </c>
      <c r="CH167" s="141" t="str">
        <f>CH157</f>
        <v>Opis techniczny</v>
      </c>
      <c r="CI167" s="23" t="s">
        <v>141</v>
      </c>
      <c r="CJ167" s="120" t="s">
        <v>32</v>
      </c>
      <c r="CK167" s="117">
        <f>6+7</f>
        <v>13</v>
      </c>
      <c r="CL167" s="136">
        <v>19.05</v>
      </c>
      <c r="CM167" s="119">
        <f>CK167*CL167</f>
        <v>247.65</v>
      </c>
      <c r="CN167" s="140">
        <v>13</v>
      </c>
      <c r="CO167" s="141" t="str">
        <f>CO157</f>
        <v>Opis techniczny</v>
      </c>
      <c r="CP167" s="23" t="s">
        <v>141</v>
      </c>
      <c r="CQ167" s="120" t="s">
        <v>32</v>
      </c>
      <c r="CR167" s="117">
        <f>6+7</f>
        <v>13</v>
      </c>
      <c r="CS167" s="136">
        <v>19.05</v>
      </c>
      <c r="CT167" s="119">
        <f>CR167*CS167</f>
        <v>247.65</v>
      </c>
      <c r="CU167" s="140">
        <v>13</v>
      </c>
      <c r="CV167" s="141" t="str">
        <f>CV157</f>
        <v>Opis techniczny</v>
      </c>
      <c r="CW167" s="23" t="s">
        <v>141</v>
      </c>
      <c r="CX167" s="120" t="s">
        <v>32</v>
      </c>
      <c r="CY167" s="117">
        <f>6+7</f>
        <v>13</v>
      </c>
      <c r="CZ167" s="136">
        <v>19.05</v>
      </c>
      <c r="DA167" s="119">
        <f>CY167*CZ167</f>
        <v>247.65</v>
      </c>
      <c r="DB167" s="140">
        <v>13</v>
      </c>
      <c r="DC167" s="141" t="str">
        <f>DC157</f>
        <v>Opis techniczny</v>
      </c>
      <c r="DD167" s="23" t="s">
        <v>141</v>
      </c>
      <c r="DE167" s="120" t="s">
        <v>32</v>
      </c>
      <c r="DF167" s="117">
        <f>6+7</f>
        <v>13</v>
      </c>
      <c r="DG167" s="136">
        <v>19.05</v>
      </c>
      <c r="DH167" s="119">
        <f>DF167*DG167</f>
        <v>247.65</v>
      </c>
      <c r="DI167" s="140">
        <v>13</v>
      </c>
      <c r="DJ167" s="141" t="str">
        <f>DJ157</f>
        <v>Opis techniczny</v>
      </c>
      <c r="DK167" s="23" t="s">
        <v>141</v>
      </c>
      <c r="DL167" s="120" t="s">
        <v>32</v>
      </c>
      <c r="DM167" s="117">
        <f>6+7</f>
        <v>13</v>
      </c>
      <c r="DN167" s="136">
        <v>19.05</v>
      </c>
      <c r="DO167" s="119">
        <f>DM167*DN167</f>
        <v>247.65</v>
      </c>
      <c r="DP167" s="140">
        <v>13</v>
      </c>
      <c r="DQ167" s="141" t="str">
        <f>DQ157</f>
        <v>Opis techniczny</v>
      </c>
      <c r="DR167" s="23" t="s">
        <v>141</v>
      </c>
      <c r="DS167" s="120" t="s">
        <v>32</v>
      </c>
      <c r="DT167" s="117">
        <f>6+7</f>
        <v>13</v>
      </c>
      <c r="DU167" s="136">
        <v>19.05</v>
      </c>
      <c r="DV167" s="119">
        <f>DT167*DU167</f>
        <v>247.65</v>
      </c>
      <c r="DW167" s="140">
        <v>13</v>
      </c>
      <c r="DX167" s="141" t="str">
        <f>DX157</f>
        <v>Opis techniczny</v>
      </c>
      <c r="DY167" s="23" t="s">
        <v>141</v>
      </c>
      <c r="DZ167" s="120" t="s">
        <v>32</v>
      </c>
      <c r="EA167" s="117">
        <f>6+7</f>
        <v>13</v>
      </c>
      <c r="EB167" s="136">
        <v>19.05</v>
      </c>
      <c r="EC167" s="119">
        <f>EA167*EB167</f>
        <v>247.65</v>
      </c>
      <c r="ED167" s="140">
        <v>13</v>
      </c>
      <c r="EE167" s="141" t="str">
        <f>EE157</f>
        <v>Opis techniczny</v>
      </c>
      <c r="EF167" s="23" t="s">
        <v>141</v>
      </c>
      <c r="EG167" s="120" t="s">
        <v>32</v>
      </c>
      <c r="EH167" s="117">
        <f>6+7</f>
        <v>13</v>
      </c>
      <c r="EI167" s="136">
        <v>19.05</v>
      </c>
      <c r="EJ167" s="119">
        <f>EH167*EI167</f>
        <v>247.65</v>
      </c>
      <c r="EK167" s="140">
        <v>13</v>
      </c>
      <c r="EL167" s="141" t="str">
        <f>EL157</f>
        <v>Opis techniczny</v>
      </c>
      <c r="EM167" s="23" t="s">
        <v>141</v>
      </c>
      <c r="EN167" s="120" t="s">
        <v>32</v>
      </c>
      <c r="EO167" s="117">
        <f>6+7</f>
        <v>13</v>
      </c>
      <c r="EP167" s="136">
        <v>19.05</v>
      </c>
      <c r="EQ167" s="119">
        <f>EO167*EP167</f>
        <v>247.65</v>
      </c>
      <c r="ER167" s="140">
        <v>13</v>
      </c>
      <c r="ES167" s="141" t="str">
        <f>ES157</f>
        <v>Opis techniczny</v>
      </c>
      <c r="ET167" s="23" t="s">
        <v>141</v>
      </c>
      <c r="EU167" s="120" t="s">
        <v>32</v>
      </c>
      <c r="EV167" s="117">
        <f>6+7</f>
        <v>13</v>
      </c>
      <c r="EW167" s="136">
        <v>19.05</v>
      </c>
      <c r="EX167" s="119">
        <f>EV167*EW167</f>
        <v>247.65</v>
      </c>
      <c r="EY167" s="140">
        <v>13</v>
      </c>
      <c r="EZ167" s="141" t="str">
        <f>EZ157</f>
        <v>Opis techniczny</v>
      </c>
      <c r="FA167" s="23" t="s">
        <v>141</v>
      </c>
      <c r="FB167" s="120" t="s">
        <v>32</v>
      </c>
      <c r="FC167" s="117">
        <f>6+7</f>
        <v>13</v>
      </c>
      <c r="FD167" s="136">
        <v>19.05</v>
      </c>
      <c r="FE167" s="119">
        <f>FC167*FD167</f>
        <v>247.65</v>
      </c>
      <c r="FF167" s="140">
        <v>13</v>
      </c>
      <c r="FG167" s="141" t="str">
        <f>FG157</f>
        <v>Opis techniczny</v>
      </c>
      <c r="FH167" s="23" t="s">
        <v>141</v>
      </c>
      <c r="FI167" s="120" t="s">
        <v>32</v>
      </c>
      <c r="FJ167" s="117">
        <f>6+7</f>
        <v>13</v>
      </c>
      <c r="FK167" s="136">
        <v>19.05</v>
      </c>
      <c r="FL167" s="119">
        <f>FJ167*FK167</f>
        <v>247.65</v>
      </c>
      <c r="FM167" s="140">
        <v>13</v>
      </c>
      <c r="FN167" s="141" t="str">
        <f>FN157</f>
        <v>Opis techniczny</v>
      </c>
      <c r="FO167" s="23" t="s">
        <v>141</v>
      </c>
      <c r="FP167" s="120" t="s">
        <v>32</v>
      </c>
      <c r="FQ167" s="117">
        <f>6+7</f>
        <v>13</v>
      </c>
      <c r="FR167" s="136">
        <v>19.05</v>
      </c>
      <c r="FS167" s="119">
        <f>FQ167*FR167</f>
        <v>247.65</v>
      </c>
      <c r="FT167" s="140">
        <v>13</v>
      </c>
      <c r="FU167" s="141" t="str">
        <f>FU157</f>
        <v>Opis techniczny</v>
      </c>
      <c r="FV167" s="23" t="s">
        <v>141</v>
      </c>
      <c r="FW167" s="120" t="s">
        <v>32</v>
      </c>
      <c r="FX167" s="117">
        <f>6+7</f>
        <v>13</v>
      </c>
      <c r="FY167" s="136">
        <v>19.05</v>
      </c>
      <c r="FZ167" s="119">
        <f>FX167*FY167</f>
        <v>247.65</v>
      </c>
      <c r="GA167" s="140">
        <v>13</v>
      </c>
      <c r="GB167" s="141" t="str">
        <f>GB157</f>
        <v>Opis techniczny</v>
      </c>
      <c r="GC167" s="23" t="s">
        <v>141</v>
      </c>
      <c r="GD167" s="120" t="s">
        <v>32</v>
      </c>
      <c r="GE167" s="117">
        <f>6+7</f>
        <v>13</v>
      </c>
      <c r="GF167" s="136">
        <v>19.05</v>
      </c>
      <c r="GG167" s="119">
        <f>GE167*GF167</f>
        <v>247.65</v>
      </c>
      <c r="GH167" s="140">
        <v>13</v>
      </c>
      <c r="GI167" s="141" t="str">
        <f>GI157</f>
        <v>Opis techniczny</v>
      </c>
      <c r="GJ167" s="23" t="s">
        <v>141</v>
      </c>
      <c r="GK167" s="120" t="s">
        <v>32</v>
      </c>
      <c r="GL167" s="117">
        <f>6+7</f>
        <v>13</v>
      </c>
      <c r="GM167" s="136">
        <v>19.05</v>
      </c>
      <c r="GN167" s="119">
        <f>GL167*GM167</f>
        <v>247.65</v>
      </c>
      <c r="GO167" s="140">
        <v>13</v>
      </c>
      <c r="GP167" s="141" t="str">
        <f>GP157</f>
        <v>Opis techniczny</v>
      </c>
      <c r="GQ167" s="23" t="s">
        <v>141</v>
      </c>
      <c r="GR167" s="120" t="s">
        <v>32</v>
      </c>
      <c r="GS167" s="117">
        <f>6+7</f>
        <v>13</v>
      </c>
      <c r="GT167" s="136">
        <v>19.05</v>
      </c>
      <c r="GU167" s="119">
        <f>GS167*GT167</f>
        <v>247.65</v>
      </c>
      <c r="GV167" s="140">
        <v>13</v>
      </c>
      <c r="GW167" s="141" t="str">
        <f>GW157</f>
        <v>Opis techniczny</v>
      </c>
      <c r="GX167" s="23" t="s">
        <v>141</v>
      </c>
      <c r="GY167" s="120" t="s">
        <v>32</v>
      </c>
      <c r="GZ167" s="117">
        <f>6+7</f>
        <v>13</v>
      </c>
      <c r="HA167" s="136">
        <v>19.05</v>
      </c>
      <c r="HB167" s="119">
        <f>GZ167*HA167</f>
        <v>247.65</v>
      </c>
      <c r="HC167" s="140">
        <v>13</v>
      </c>
      <c r="HD167" s="141" t="str">
        <f>HD157</f>
        <v>Opis techniczny</v>
      </c>
      <c r="HE167" s="23" t="s">
        <v>141</v>
      </c>
      <c r="HF167" s="120" t="s">
        <v>32</v>
      </c>
      <c r="HG167" s="117">
        <f>6+7</f>
        <v>13</v>
      </c>
      <c r="HH167" s="136">
        <v>19.05</v>
      </c>
      <c r="HI167" s="119">
        <f>HG167*HH167</f>
        <v>247.65</v>
      </c>
      <c r="HJ167" s="140">
        <v>13</v>
      </c>
      <c r="HK167" s="141" t="str">
        <f>HK157</f>
        <v>Opis techniczny</v>
      </c>
      <c r="HL167" s="23" t="s">
        <v>141</v>
      </c>
      <c r="HM167" s="120" t="s">
        <v>32</v>
      </c>
      <c r="HN167" s="117">
        <f>6+7</f>
        <v>13</v>
      </c>
      <c r="HO167" s="136">
        <v>19.05</v>
      </c>
      <c r="HP167" s="119">
        <f>HN167*HO167</f>
        <v>247.65</v>
      </c>
      <c r="HQ167" s="140">
        <v>13</v>
      </c>
      <c r="HR167" s="141" t="str">
        <f>HR157</f>
        <v>Opis techniczny</v>
      </c>
      <c r="HS167" s="23" t="s">
        <v>141</v>
      </c>
      <c r="HT167" s="120" t="s">
        <v>32</v>
      </c>
      <c r="HU167" s="117">
        <f>6+7</f>
        <v>13</v>
      </c>
      <c r="HV167" s="136">
        <v>19.05</v>
      </c>
      <c r="HW167" s="119">
        <f>HU167*HV167</f>
        <v>247.65</v>
      </c>
      <c r="HX167" s="140">
        <v>13</v>
      </c>
      <c r="HY167" s="141" t="str">
        <f>HY157</f>
        <v>Opis techniczny</v>
      </c>
      <c r="HZ167" s="23" t="s">
        <v>141</v>
      </c>
      <c r="IA167" s="120" t="s">
        <v>32</v>
      </c>
      <c r="IB167" s="117">
        <f>6+7</f>
        <v>13</v>
      </c>
      <c r="IC167" s="136">
        <v>19.05</v>
      </c>
      <c r="ID167" s="119">
        <f>IB167*IC167</f>
        <v>247.65</v>
      </c>
      <c r="IE167" s="140">
        <v>13</v>
      </c>
      <c r="IF167" s="141" t="str">
        <f>IF157</f>
        <v>Opis techniczny</v>
      </c>
      <c r="IG167" s="23" t="s">
        <v>141</v>
      </c>
      <c r="IH167" s="120" t="s">
        <v>32</v>
      </c>
      <c r="II167" s="117">
        <f>6+7</f>
        <v>13</v>
      </c>
      <c r="IJ167" s="136">
        <v>19.05</v>
      </c>
      <c r="IK167" s="119">
        <f>II167*IJ167</f>
        <v>247.65</v>
      </c>
      <c r="IL167" s="140">
        <v>13</v>
      </c>
      <c r="IM167" s="141" t="str">
        <f>IM157</f>
        <v>Opis techniczny</v>
      </c>
      <c r="IN167" s="23" t="s">
        <v>141</v>
      </c>
      <c r="IO167" s="120" t="s">
        <v>32</v>
      </c>
      <c r="IP167" s="117">
        <f>6+7</f>
        <v>13</v>
      </c>
      <c r="IQ167" s="136">
        <v>19.05</v>
      </c>
      <c r="IR167" s="119">
        <f>IP167*IQ167</f>
        <v>247.65</v>
      </c>
      <c r="IS167" s="140">
        <v>13</v>
      </c>
      <c r="IT167" s="141" t="str">
        <f>IT157</f>
        <v>Opis techniczny</v>
      </c>
      <c r="IU167" s="23" t="s">
        <v>141</v>
      </c>
      <c r="IV167" s="120" t="s">
        <v>32</v>
      </c>
    </row>
    <row r="168" spans="1:256" s="73" customFormat="1" ht="46.5" customHeight="1">
      <c r="A168" s="140"/>
      <c r="B168" s="141"/>
      <c r="C168" s="24" t="s">
        <v>142</v>
      </c>
      <c r="D168" s="120"/>
      <c r="E168" s="117"/>
      <c r="F168" s="136"/>
      <c r="G168" s="119"/>
      <c r="H168"/>
      <c r="I168"/>
      <c r="J168"/>
      <c r="K168"/>
      <c r="L168"/>
      <c r="M168"/>
      <c r="N168"/>
      <c r="O168" s="140"/>
      <c r="P168" s="141"/>
      <c r="Q168" s="24" t="s">
        <v>142</v>
      </c>
      <c r="R168" s="120"/>
      <c r="S168" s="117"/>
      <c r="T168" s="136"/>
      <c r="U168" s="119"/>
      <c r="V168" s="140"/>
      <c r="W168" s="141"/>
      <c r="X168" s="24" t="s">
        <v>142</v>
      </c>
      <c r="Y168" s="120"/>
      <c r="Z168" s="117"/>
      <c r="AA168" s="136"/>
      <c r="AB168" s="119"/>
      <c r="AC168" s="140"/>
      <c r="AD168" s="141"/>
      <c r="AE168" s="24" t="s">
        <v>142</v>
      </c>
      <c r="AF168" s="120"/>
      <c r="AG168" s="117"/>
      <c r="AH168" s="136"/>
      <c r="AI168" s="119"/>
      <c r="AJ168" s="140"/>
      <c r="AK168" s="141"/>
      <c r="AL168" s="24" t="s">
        <v>142</v>
      </c>
      <c r="AM168" s="120"/>
      <c r="AN168" s="117"/>
      <c r="AO168" s="136"/>
      <c r="AP168" s="119"/>
      <c r="AQ168" s="140"/>
      <c r="AR168" s="141"/>
      <c r="AS168" s="24" t="s">
        <v>142</v>
      </c>
      <c r="AT168" s="120"/>
      <c r="AU168" s="117"/>
      <c r="AV168" s="136"/>
      <c r="AW168" s="119"/>
      <c r="AX168" s="140"/>
      <c r="AY168" s="141"/>
      <c r="AZ168" s="24" t="s">
        <v>142</v>
      </c>
      <c r="BA168" s="120"/>
      <c r="BB168" s="117"/>
      <c r="BC168" s="136"/>
      <c r="BD168" s="119"/>
      <c r="BE168" s="140"/>
      <c r="BF168" s="141"/>
      <c r="BG168" s="24" t="s">
        <v>142</v>
      </c>
      <c r="BH168" s="120"/>
      <c r="BI168" s="117"/>
      <c r="BJ168" s="136"/>
      <c r="BK168" s="119"/>
      <c r="BL168" s="140"/>
      <c r="BM168" s="141"/>
      <c r="BN168" s="24" t="s">
        <v>142</v>
      </c>
      <c r="BO168" s="120"/>
      <c r="BP168" s="117"/>
      <c r="BQ168" s="136"/>
      <c r="BR168" s="119"/>
      <c r="BS168" s="140"/>
      <c r="BT168" s="141"/>
      <c r="BU168" s="24" t="s">
        <v>142</v>
      </c>
      <c r="BV168" s="120"/>
      <c r="BW168" s="117"/>
      <c r="BX168" s="136"/>
      <c r="BY168" s="119"/>
      <c r="BZ168" s="140"/>
      <c r="CA168" s="141"/>
      <c r="CB168" s="24" t="s">
        <v>142</v>
      </c>
      <c r="CC168" s="120"/>
      <c r="CD168" s="117"/>
      <c r="CE168" s="136"/>
      <c r="CF168" s="119"/>
      <c r="CG168" s="140"/>
      <c r="CH168" s="141"/>
      <c r="CI168" s="24" t="s">
        <v>142</v>
      </c>
      <c r="CJ168" s="120"/>
      <c r="CK168" s="117"/>
      <c r="CL168" s="136"/>
      <c r="CM168" s="119"/>
      <c r="CN168" s="140"/>
      <c r="CO168" s="141"/>
      <c r="CP168" s="24" t="s">
        <v>142</v>
      </c>
      <c r="CQ168" s="120"/>
      <c r="CR168" s="117"/>
      <c r="CS168" s="136"/>
      <c r="CT168" s="119"/>
      <c r="CU168" s="140"/>
      <c r="CV168" s="141"/>
      <c r="CW168" s="24" t="s">
        <v>142</v>
      </c>
      <c r="CX168" s="120"/>
      <c r="CY168" s="117"/>
      <c r="CZ168" s="136"/>
      <c r="DA168" s="119"/>
      <c r="DB168" s="140"/>
      <c r="DC168" s="141"/>
      <c r="DD168" s="24" t="s">
        <v>142</v>
      </c>
      <c r="DE168" s="120"/>
      <c r="DF168" s="117"/>
      <c r="DG168" s="136"/>
      <c r="DH168" s="119"/>
      <c r="DI168" s="140"/>
      <c r="DJ168" s="141"/>
      <c r="DK168" s="24" t="s">
        <v>142</v>
      </c>
      <c r="DL168" s="120"/>
      <c r="DM168" s="117"/>
      <c r="DN168" s="136"/>
      <c r="DO168" s="119"/>
      <c r="DP168" s="140"/>
      <c r="DQ168" s="141"/>
      <c r="DR168" s="24" t="s">
        <v>142</v>
      </c>
      <c r="DS168" s="120"/>
      <c r="DT168" s="117"/>
      <c r="DU168" s="136"/>
      <c r="DV168" s="119"/>
      <c r="DW168" s="140"/>
      <c r="DX168" s="141"/>
      <c r="DY168" s="24" t="s">
        <v>142</v>
      </c>
      <c r="DZ168" s="120"/>
      <c r="EA168" s="117"/>
      <c r="EB168" s="136"/>
      <c r="EC168" s="119"/>
      <c r="ED168" s="140"/>
      <c r="EE168" s="141"/>
      <c r="EF168" s="24" t="s">
        <v>142</v>
      </c>
      <c r="EG168" s="120"/>
      <c r="EH168" s="117"/>
      <c r="EI168" s="136"/>
      <c r="EJ168" s="119"/>
      <c r="EK168" s="140"/>
      <c r="EL168" s="141"/>
      <c r="EM168" s="24" t="s">
        <v>142</v>
      </c>
      <c r="EN168" s="120"/>
      <c r="EO168" s="117"/>
      <c r="EP168" s="136"/>
      <c r="EQ168" s="119"/>
      <c r="ER168" s="140"/>
      <c r="ES168" s="141"/>
      <c r="ET168" s="24" t="s">
        <v>142</v>
      </c>
      <c r="EU168" s="120"/>
      <c r="EV168" s="117"/>
      <c r="EW168" s="136"/>
      <c r="EX168" s="119"/>
      <c r="EY168" s="140"/>
      <c r="EZ168" s="141"/>
      <c r="FA168" s="24" t="s">
        <v>142</v>
      </c>
      <c r="FB168" s="120"/>
      <c r="FC168" s="117"/>
      <c r="FD168" s="136"/>
      <c r="FE168" s="119"/>
      <c r="FF168" s="140"/>
      <c r="FG168" s="141"/>
      <c r="FH168" s="24" t="s">
        <v>142</v>
      </c>
      <c r="FI168" s="120"/>
      <c r="FJ168" s="117"/>
      <c r="FK168" s="136"/>
      <c r="FL168" s="119"/>
      <c r="FM168" s="140"/>
      <c r="FN168" s="141"/>
      <c r="FO168" s="24" t="s">
        <v>142</v>
      </c>
      <c r="FP168" s="120"/>
      <c r="FQ168" s="117"/>
      <c r="FR168" s="136"/>
      <c r="FS168" s="119"/>
      <c r="FT168" s="140"/>
      <c r="FU168" s="141"/>
      <c r="FV168" s="24" t="s">
        <v>142</v>
      </c>
      <c r="FW168" s="120"/>
      <c r="FX168" s="117"/>
      <c r="FY168" s="136"/>
      <c r="FZ168" s="119"/>
      <c r="GA168" s="140"/>
      <c r="GB168" s="141"/>
      <c r="GC168" s="24" t="s">
        <v>142</v>
      </c>
      <c r="GD168" s="120"/>
      <c r="GE168" s="117"/>
      <c r="GF168" s="136"/>
      <c r="GG168" s="119"/>
      <c r="GH168" s="140"/>
      <c r="GI168" s="141"/>
      <c r="GJ168" s="24" t="s">
        <v>142</v>
      </c>
      <c r="GK168" s="120"/>
      <c r="GL168" s="117"/>
      <c r="GM168" s="136"/>
      <c r="GN168" s="119"/>
      <c r="GO168" s="140"/>
      <c r="GP168" s="141"/>
      <c r="GQ168" s="24" t="s">
        <v>142</v>
      </c>
      <c r="GR168" s="120"/>
      <c r="GS168" s="117"/>
      <c r="GT168" s="136"/>
      <c r="GU168" s="119"/>
      <c r="GV168" s="140"/>
      <c r="GW168" s="141"/>
      <c r="GX168" s="24" t="s">
        <v>142</v>
      </c>
      <c r="GY168" s="120"/>
      <c r="GZ168" s="117"/>
      <c r="HA168" s="136"/>
      <c r="HB168" s="119"/>
      <c r="HC168" s="140"/>
      <c r="HD168" s="141"/>
      <c r="HE168" s="24" t="s">
        <v>142</v>
      </c>
      <c r="HF168" s="120"/>
      <c r="HG168" s="117"/>
      <c r="HH168" s="136"/>
      <c r="HI168" s="119"/>
      <c r="HJ168" s="140"/>
      <c r="HK168" s="141"/>
      <c r="HL168" s="24" t="s">
        <v>142</v>
      </c>
      <c r="HM168" s="120"/>
      <c r="HN168" s="117"/>
      <c r="HO168" s="136"/>
      <c r="HP168" s="119"/>
      <c r="HQ168" s="140"/>
      <c r="HR168" s="141"/>
      <c r="HS168" s="24" t="s">
        <v>142</v>
      </c>
      <c r="HT168" s="120"/>
      <c r="HU168" s="117"/>
      <c r="HV168" s="136"/>
      <c r="HW168" s="119"/>
      <c r="HX168" s="140"/>
      <c r="HY168" s="141"/>
      <c r="HZ168" s="24" t="s">
        <v>142</v>
      </c>
      <c r="IA168" s="120"/>
      <c r="IB168" s="117"/>
      <c r="IC168" s="136"/>
      <c r="ID168" s="119"/>
      <c r="IE168" s="140"/>
      <c r="IF168" s="141"/>
      <c r="IG168" s="24" t="s">
        <v>142</v>
      </c>
      <c r="IH168" s="120"/>
      <c r="II168" s="117"/>
      <c r="IJ168" s="136"/>
      <c r="IK168" s="119"/>
      <c r="IL168" s="140"/>
      <c r="IM168" s="141"/>
      <c r="IN168" s="24" t="s">
        <v>142</v>
      </c>
      <c r="IO168" s="120"/>
      <c r="IP168" s="117"/>
      <c r="IQ168" s="136"/>
      <c r="IR168" s="119"/>
      <c r="IS168" s="140"/>
      <c r="IT168" s="141"/>
      <c r="IU168" s="24" t="s">
        <v>142</v>
      </c>
      <c r="IV168" s="120"/>
    </row>
    <row r="169" spans="1:256" s="72" customFormat="1" ht="36.75" customHeight="1">
      <c r="A169" s="118" t="s">
        <v>68</v>
      </c>
      <c r="B169" s="118"/>
      <c r="C169" s="118"/>
      <c r="D169" s="118"/>
      <c r="E169" s="118"/>
      <c r="F169" s="118"/>
      <c r="G169" s="118"/>
      <c r="H169"/>
      <c r="I169"/>
      <c r="J169"/>
      <c r="K169"/>
      <c r="L169"/>
      <c r="M169"/>
      <c r="N169"/>
      <c r="O169" s="118" t="s">
        <v>68</v>
      </c>
      <c r="P169" s="118"/>
      <c r="Q169" s="118"/>
      <c r="R169" s="118"/>
      <c r="S169" s="118"/>
      <c r="T169" s="118"/>
      <c r="U169" s="118"/>
      <c r="V169" s="118" t="s">
        <v>68</v>
      </c>
      <c r="W169" s="118"/>
      <c r="X169" s="118"/>
      <c r="Y169" s="118"/>
      <c r="Z169" s="118"/>
      <c r="AA169" s="118"/>
      <c r="AB169" s="118"/>
      <c r="AC169" s="118" t="s">
        <v>68</v>
      </c>
      <c r="AD169" s="118"/>
      <c r="AE169" s="118"/>
      <c r="AF169" s="118"/>
      <c r="AG169" s="118"/>
      <c r="AH169" s="118"/>
      <c r="AI169" s="118"/>
      <c r="AJ169" s="118" t="s">
        <v>68</v>
      </c>
      <c r="AK169" s="118"/>
      <c r="AL169" s="118"/>
      <c r="AM169" s="118"/>
      <c r="AN169" s="118"/>
      <c r="AO169" s="118"/>
      <c r="AP169" s="118"/>
      <c r="AQ169" s="118" t="s">
        <v>68</v>
      </c>
      <c r="AR169" s="118"/>
      <c r="AS169" s="118"/>
      <c r="AT169" s="118"/>
      <c r="AU169" s="118"/>
      <c r="AV169" s="118"/>
      <c r="AW169" s="118"/>
      <c r="AX169" s="118" t="s">
        <v>68</v>
      </c>
      <c r="AY169" s="118"/>
      <c r="AZ169" s="118"/>
      <c r="BA169" s="118"/>
      <c r="BB169" s="118"/>
      <c r="BC169" s="118"/>
      <c r="BD169" s="118"/>
      <c r="BE169" s="118" t="s">
        <v>68</v>
      </c>
      <c r="BF169" s="118"/>
      <c r="BG169" s="118"/>
      <c r="BH169" s="118"/>
      <c r="BI169" s="118"/>
      <c r="BJ169" s="118"/>
      <c r="BK169" s="118"/>
      <c r="BL169" s="118" t="s">
        <v>68</v>
      </c>
      <c r="BM169" s="118"/>
      <c r="BN169" s="118"/>
      <c r="BO169" s="118"/>
      <c r="BP169" s="118"/>
      <c r="BQ169" s="118"/>
      <c r="BR169" s="118"/>
      <c r="BS169" s="118" t="s">
        <v>68</v>
      </c>
      <c r="BT169" s="118"/>
      <c r="BU169" s="118"/>
      <c r="BV169" s="118"/>
      <c r="BW169" s="118"/>
      <c r="BX169" s="118"/>
      <c r="BY169" s="118"/>
      <c r="BZ169" s="118" t="s">
        <v>68</v>
      </c>
      <c r="CA169" s="118"/>
      <c r="CB169" s="118"/>
      <c r="CC169" s="118"/>
      <c r="CD169" s="118"/>
      <c r="CE169" s="118"/>
      <c r="CF169" s="118"/>
      <c r="CG169" s="118" t="s">
        <v>68</v>
      </c>
      <c r="CH169" s="118"/>
      <c r="CI169" s="118"/>
      <c r="CJ169" s="118"/>
      <c r="CK169" s="118"/>
      <c r="CL169" s="118"/>
      <c r="CM169" s="118"/>
      <c r="CN169" s="118" t="s">
        <v>68</v>
      </c>
      <c r="CO169" s="118"/>
      <c r="CP169" s="118"/>
      <c r="CQ169" s="118"/>
      <c r="CR169" s="118"/>
      <c r="CS169" s="118"/>
      <c r="CT169" s="118"/>
      <c r="CU169" s="118" t="s">
        <v>68</v>
      </c>
      <c r="CV169" s="118"/>
      <c r="CW169" s="118"/>
      <c r="CX169" s="118"/>
      <c r="CY169" s="118"/>
      <c r="CZ169" s="118"/>
      <c r="DA169" s="118"/>
      <c r="DB169" s="118" t="s">
        <v>68</v>
      </c>
      <c r="DC169" s="118"/>
      <c r="DD169" s="118"/>
      <c r="DE169" s="118"/>
      <c r="DF169" s="118"/>
      <c r="DG169" s="118"/>
      <c r="DH169" s="118"/>
      <c r="DI169" s="118" t="s">
        <v>68</v>
      </c>
      <c r="DJ169" s="118"/>
      <c r="DK169" s="118"/>
      <c r="DL169" s="118"/>
      <c r="DM169" s="118"/>
      <c r="DN169" s="118"/>
      <c r="DO169" s="118"/>
      <c r="DP169" s="118" t="s">
        <v>68</v>
      </c>
      <c r="DQ169" s="118"/>
      <c r="DR169" s="118"/>
      <c r="DS169" s="118"/>
      <c r="DT169" s="118"/>
      <c r="DU169" s="118"/>
      <c r="DV169" s="118"/>
      <c r="DW169" s="118" t="s">
        <v>68</v>
      </c>
      <c r="DX169" s="118"/>
      <c r="DY169" s="118"/>
      <c r="DZ169" s="118"/>
      <c r="EA169" s="118"/>
      <c r="EB169" s="118"/>
      <c r="EC169" s="118"/>
      <c r="ED169" s="118" t="s">
        <v>68</v>
      </c>
      <c r="EE169" s="118"/>
      <c r="EF169" s="118"/>
      <c r="EG169" s="118"/>
      <c r="EH169" s="118"/>
      <c r="EI169" s="118"/>
      <c r="EJ169" s="118"/>
      <c r="EK169" s="118" t="s">
        <v>68</v>
      </c>
      <c r="EL169" s="118"/>
      <c r="EM169" s="118"/>
      <c r="EN169" s="118"/>
      <c r="EO169" s="118"/>
      <c r="EP169" s="118"/>
      <c r="EQ169" s="118"/>
      <c r="ER169" s="118" t="s">
        <v>68</v>
      </c>
      <c r="ES169" s="118"/>
      <c r="ET169" s="118"/>
      <c r="EU169" s="118"/>
      <c r="EV169" s="118"/>
      <c r="EW169" s="118"/>
      <c r="EX169" s="118"/>
      <c r="EY169" s="118" t="s">
        <v>68</v>
      </c>
      <c r="EZ169" s="118"/>
      <c r="FA169" s="118"/>
      <c r="FB169" s="118"/>
      <c r="FC169" s="118"/>
      <c r="FD169" s="118"/>
      <c r="FE169" s="118"/>
      <c r="FF169" s="118" t="s">
        <v>68</v>
      </c>
      <c r="FG169" s="118"/>
      <c r="FH169" s="118"/>
      <c r="FI169" s="118"/>
      <c r="FJ169" s="118"/>
      <c r="FK169" s="118"/>
      <c r="FL169" s="118"/>
      <c r="FM169" s="118" t="s">
        <v>68</v>
      </c>
      <c r="FN169" s="118"/>
      <c r="FO169" s="118"/>
      <c r="FP169" s="118"/>
      <c r="FQ169" s="118"/>
      <c r="FR169" s="118"/>
      <c r="FS169" s="118"/>
      <c r="FT169" s="118" t="s">
        <v>68</v>
      </c>
      <c r="FU169" s="118"/>
      <c r="FV169" s="118"/>
      <c r="FW169" s="118"/>
      <c r="FX169" s="118"/>
      <c r="FY169" s="118"/>
      <c r="FZ169" s="118"/>
      <c r="GA169" s="118" t="s">
        <v>68</v>
      </c>
      <c r="GB169" s="118"/>
      <c r="GC169" s="118"/>
      <c r="GD169" s="118"/>
      <c r="GE169" s="118"/>
      <c r="GF169" s="118"/>
      <c r="GG169" s="118"/>
      <c r="GH169" s="118" t="s">
        <v>68</v>
      </c>
      <c r="GI169" s="118"/>
      <c r="GJ169" s="118"/>
      <c r="GK169" s="118"/>
      <c r="GL169" s="118"/>
      <c r="GM169" s="118"/>
      <c r="GN169" s="118"/>
      <c r="GO169" s="118" t="s">
        <v>68</v>
      </c>
      <c r="GP169" s="118"/>
      <c r="GQ169" s="118"/>
      <c r="GR169" s="118"/>
      <c r="GS169" s="118"/>
      <c r="GT169" s="118"/>
      <c r="GU169" s="118"/>
      <c r="GV169" s="118" t="s">
        <v>68</v>
      </c>
      <c r="GW169" s="118"/>
      <c r="GX169" s="118"/>
      <c r="GY169" s="118"/>
      <c r="GZ169" s="118"/>
      <c r="HA169" s="118"/>
      <c r="HB169" s="118"/>
      <c r="HC169" s="118" t="s">
        <v>68</v>
      </c>
      <c r="HD169" s="118"/>
      <c r="HE169" s="118"/>
      <c r="HF169" s="118"/>
      <c r="HG169" s="118"/>
      <c r="HH169" s="118"/>
      <c r="HI169" s="118"/>
      <c r="HJ169" s="118" t="s">
        <v>68</v>
      </c>
      <c r="HK169" s="118"/>
      <c r="HL169" s="118"/>
      <c r="HM169" s="118"/>
      <c r="HN169" s="118"/>
      <c r="HO169" s="118"/>
      <c r="HP169" s="118"/>
      <c r="HQ169" s="118" t="s">
        <v>68</v>
      </c>
      <c r="HR169" s="118"/>
      <c r="HS169" s="118"/>
      <c r="HT169" s="118"/>
      <c r="HU169" s="118"/>
      <c r="HV169" s="118"/>
      <c r="HW169" s="118"/>
      <c r="HX169" s="118" t="s">
        <v>68</v>
      </c>
      <c r="HY169" s="118"/>
      <c r="HZ169" s="118"/>
      <c r="IA169" s="118"/>
      <c r="IB169" s="118"/>
      <c r="IC169" s="118"/>
      <c r="ID169" s="118"/>
      <c r="IE169" s="118" t="s">
        <v>68</v>
      </c>
      <c r="IF169" s="118"/>
      <c r="IG169" s="118"/>
      <c r="IH169" s="118"/>
      <c r="II169" s="118"/>
      <c r="IJ169" s="118"/>
      <c r="IK169" s="118"/>
      <c r="IL169" s="118" t="s">
        <v>68</v>
      </c>
      <c r="IM169" s="118"/>
      <c r="IN169" s="118"/>
      <c r="IO169" s="118"/>
      <c r="IP169" s="118"/>
      <c r="IQ169" s="118"/>
      <c r="IR169" s="118"/>
      <c r="IS169" s="118" t="s">
        <v>68</v>
      </c>
      <c r="IT169" s="118"/>
      <c r="IU169" s="118"/>
      <c r="IV169" s="118"/>
    </row>
    <row r="170" spans="1:256" ht="39" customHeight="1">
      <c r="A170" s="142">
        <v>14</v>
      </c>
      <c r="B170" s="141" t="str">
        <f>B167</f>
        <v>Opis techniczny</v>
      </c>
      <c r="C170" s="23" t="s">
        <v>69</v>
      </c>
      <c r="D170" s="120" t="s">
        <v>32</v>
      </c>
      <c r="E170" s="117">
        <f>92.99</f>
        <v>92.99</v>
      </c>
      <c r="F170" s="136"/>
      <c r="G170" s="119"/>
      <c r="H170"/>
      <c r="I170"/>
      <c r="J170"/>
      <c r="K170"/>
      <c r="L170"/>
      <c r="M170"/>
      <c r="N170"/>
      <c r="O170" s="142">
        <v>14</v>
      </c>
      <c r="P170" s="141" t="str">
        <f>P167</f>
        <v>Opis techniczny</v>
      </c>
      <c r="Q170" s="23" t="s">
        <v>69</v>
      </c>
      <c r="R170" s="120" t="s">
        <v>32</v>
      </c>
      <c r="S170" s="117">
        <f>92.99</f>
        <v>92.99</v>
      </c>
      <c r="T170" s="136">
        <v>13.34</v>
      </c>
      <c r="U170" s="119">
        <f>S170*T170</f>
        <v>1240.4866</v>
      </c>
      <c r="V170" s="142">
        <v>14</v>
      </c>
      <c r="W170" s="141" t="str">
        <f>W167</f>
        <v>Opis techniczny</v>
      </c>
      <c r="X170" s="23" t="s">
        <v>69</v>
      </c>
      <c r="Y170" s="120" t="s">
        <v>32</v>
      </c>
      <c r="Z170" s="117">
        <f>92.99</f>
        <v>92.99</v>
      </c>
      <c r="AA170" s="136">
        <v>13.34</v>
      </c>
      <c r="AB170" s="119">
        <f>Z170*AA170</f>
        <v>1240.4866</v>
      </c>
      <c r="AC170" s="142">
        <v>14</v>
      </c>
      <c r="AD170" s="141" t="str">
        <f>AD167</f>
        <v>Opis techniczny</v>
      </c>
      <c r="AE170" s="23" t="s">
        <v>69</v>
      </c>
      <c r="AF170" s="120" t="s">
        <v>32</v>
      </c>
      <c r="AG170" s="117">
        <f>92.99</f>
        <v>92.99</v>
      </c>
      <c r="AH170" s="136">
        <v>13.34</v>
      </c>
      <c r="AI170" s="119">
        <f>AG170*AH170</f>
        <v>1240.4866</v>
      </c>
      <c r="AJ170" s="142">
        <v>14</v>
      </c>
      <c r="AK170" s="141" t="str">
        <f>AK167</f>
        <v>Opis techniczny</v>
      </c>
      <c r="AL170" s="23" t="s">
        <v>69</v>
      </c>
      <c r="AM170" s="120" t="s">
        <v>32</v>
      </c>
      <c r="AN170" s="117">
        <f>92.99</f>
        <v>92.99</v>
      </c>
      <c r="AO170" s="136">
        <v>13.34</v>
      </c>
      <c r="AP170" s="119">
        <f>AN170*AO170</f>
        <v>1240.4866</v>
      </c>
      <c r="AQ170" s="142">
        <v>14</v>
      </c>
      <c r="AR170" s="141" t="str">
        <f>AR167</f>
        <v>Opis techniczny</v>
      </c>
      <c r="AS170" s="23" t="s">
        <v>69</v>
      </c>
      <c r="AT170" s="120" t="s">
        <v>32</v>
      </c>
      <c r="AU170" s="117">
        <f>92.99</f>
        <v>92.99</v>
      </c>
      <c r="AV170" s="136">
        <v>13.34</v>
      </c>
      <c r="AW170" s="119">
        <f>AU170*AV170</f>
        <v>1240.4866</v>
      </c>
      <c r="AX170" s="142">
        <v>14</v>
      </c>
      <c r="AY170" s="141" t="str">
        <f>AY167</f>
        <v>Opis techniczny</v>
      </c>
      <c r="AZ170" s="23" t="s">
        <v>69</v>
      </c>
      <c r="BA170" s="120" t="s">
        <v>32</v>
      </c>
      <c r="BB170" s="117">
        <f>92.99</f>
        <v>92.99</v>
      </c>
      <c r="BC170" s="136">
        <v>13.34</v>
      </c>
      <c r="BD170" s="119">
        <f>BB170*BC170</f>
        <v>1240.4866</v>
      </c>
      <c r="BE170" s="142">
        <v>14</v>
      </c>
      <c r="BF170" s="141" t="str">
        <f>BF167</f>
        <v>Opis techniczny</v>
      </c>
      <c r="BG170" s="23" t="s">
        <v>69</v>
      </c>
      <c r="BH170" s="120" t="s">
        <v>32</v>
      </c>
      <c r="BI170" s="117">
        <f>92.99</f>
        <v>92.99</v>
      </c>
      <c r="BJ170" s="136">
        <v>13.34</v>
      </c>
      <c r="BK170" s="119">
        <f>BI170*BJ170</f>
        <v>1240.4866</v>
      </c>
      <c r="BL170" s="142">
        <v>14</v>
      </c>
      <c r="BM170" s="141" t="str">
        <f>BM167</f>
        <v>Opis techniczny</v>
      </c>
      <c r="BN170" s="23" t="s">
        <v>69</v>
      </c>
      <c r="BO170" s="120" t="s">
        <v>32</v>
      </c>
      <c r="BP170" s="117">
        <f>92.99</f>
        <v>92.99</v>
      </c>
      <c r="BQ170" s="136">
        <v>13.34</v>
      </c>
      <c r="BR170" s="119">
        <f>BP170*BQ170</f>
        <v>1240.4866</v>
      </c>
      <c r="BS170" s="142">
        <v>14</v>
      </c>
      <c r="BT170" s="141" t="str">
        <f>BT167</f>
        <v>Opis techniczny</v>
      </c>
      <c r="BU170" s="23" t="s">
        <v>69</v>
      </c>
      <c r="BV170" s="120" t="s">
        <v>32</v>
      </c>
      <c r="BW170" s="117">
        <f>92.99</f>
        <v>92.99</v>
      </c>
      <c r="BX170" s="136">
        <v>13.34</v>
      </c>
      <c r="BY170" s="119">
        <f>BW170*BX170</f>
        <v>1240.4866</v>
      </c>
      <c r="BZ170" s="142">
        <v>14</v>
      </c>
      <c r="CA170" s="141" t="str">
        <f>CA167</f>
        <v>Opis techniczny</v>
      </c>
      <c r="CB170" s="23" t="s">
        <v>69</v>
      </c>
      <c r="CC170" s="120" t="s">
        <v>32</v>
      </c>
      <c r="CD170" s="117">
        <f>92.99</f>
        <v>92.99</v>
      </c>
      <c r="CE170" s="136">
        <v>13.34</v>
      </c>
      <c r="CF170" s="119">
        <f>CD170*CE170</f>
        <v>1240.4866</v>
      </c>
      <c r="CG170" s="142">
        <v>14</v>
      </c>
      <c r="CH170" s="141" t="str">
        <f>CH167</f>
        <v>Opis techniczny</v>
      </c>
      <c r="CI170" s="23" t="s">
        <v>69</v>
      </c>
      <c r="CJ170" s="120" t="s">
        <v>32</v>
      </c>
      <c r="CK170" s="117">
        <f>92.99</f>
        <v>92.99</v>
      </c>
      <c r="CL170" s="136">
        <v>13.34</v>
      </c>
      <c r="CM170" s="119">
        <f>CK170*CL170</f>
        <v>1240.4866</v>
      </c>
      <c r="CN170" s="142">
        <v>14</v>
      </c>
      <c r="CO170" s="141" t="str">
        <f>CO167</f>
        <v>Opis techniczny</v>
      </c>
      <c r="CP170" s="23" t="s">
        <v>69</v>
      </c>
      <c r="CQ170" s="120" t="s">
        <v>32</v>
      </c>
      <c r="CR170" s="117">
        <f>92.99</f>
        <v>92.99</v>
      </c>
      <c r="CS170" s="136">
        <v>13.34</v>
      </c>
      <c r="CT170" s="119">
        <f>CR170*CS170</f>
        <v>1240.4866</v>
      </c>
      <c r="CU170" s="142">
        <v>14</v>
      </c>
      <c r="CV170" s="141" t="str">
        <f>CV167</f>
        <v>Opis techniczny</v>
      </c>
      <c r="CW170" s="23" t="s">
        <v>69</v>
      </c>
      <c r="CX170" s="120" t="s">
        <v>32</v>
      </c>
      <c r="CY170" s="117">
        <f>92.99</f>
        <v>92.99</v>
      </c>
      <c r="CZ170" s="136">
        <v>13.34</v>
      </c>
      <c r="DA170" s="119">
        <f>CY170*CZ170</f>
        <v>1240.4866</v>
      </c>
      <c r="DB170" s="142">
        <v>14</v>
      </c>
      <c r="DC170" s="141" t="str">
        <f>DC167</f>
        <v>Opis techniczny</v>
      </c>
      <c r="DD170" s="23" t="s">
        <v>69</v>
      </c>
      <c r="DE170" s="120" t="s">
        <v>32</v>
      </c>
      <c r="DF170" s="117">
        <f>92.99</f>
        <v>92.99</v>
      </c>
      <c r="DG170" s="136">
        <v>13.34</v>
      </c>
      <c r="DH170" s="119">
        <f>DF170*DG170</f>
        <v>1240.4866</v>
      </c>
      <c r="DI170" s="142">
        <v>14</v>
      </c>
      <c r="DJ170" s="141" t="str">
        <f>DJ167</f>
        <v>Opis techniczny</v>
      </c>
      <c r="DK170" s="23" t="s">
        <v>69</v>
      </c>
      <c r="DL170" s="120" t="s">
        <v>32</v>
      </c>
      <c r="DM170" s="117">
        <f>92.99</f>
        <v>92.99</v>
      </c>
      <c r="DN170" s="136">
        <v>13.34</v>
      </c>
      <c r="DO170" s="119">
        <f>DM170*DN170</f>
        <v>1240.4866</v>
      </c>
      <c r="DP170" s="142">
        <v>14</v>
      </c>
      <c r="DQ170" s="141" t="str">
        <f>DQ167</f>
        <v>Opis techniczny</v>
      </c>
      <c r="DR170" s="23" t="s">
        <v>69</v>
      </c>
      <c r="DS170" s="120" t="s">
        <v>32</v>
      </c>
      <c r="DT170" s="117">
        <f>92.99</f>
        <v>92.99</v>
      </c>
      <c r="DU170" s="136">
        <v>13.34</v>
      </c>
      <c r="DV170" s="119">
        <f>DT170*DU170</f>
        <v>1240.4866</v>
      </c>
      <c r="DW170" s="142">
        <v>14</v>
      </c>
      <c r="DX170" s="141" t="str">
        <f>DX167</f>
        <v>Opis techniczny</v>
      </c>
      <c r="DY170" s="23" t="s">
        <v>69</v>
      </c>
      <c r="DZ170" s="120" t="s">
        <v>32</v>
      </c>
      <c r="EA170" s="117">
        <f>92.99</f>
        <v>92.99</v>
      </c>
      <c r="EB170" s="136">
        <v>13.34</v>
      </c>
      <c r="EC170" s="119">
        <f>EA170*EB170</f>
        <v>1240.4866</v>
      </c>
      <c r="ED170" s="142">
        <v>14</v>
      </c>
      <c r="EE170" s="141" t="str">
        <f>EE167</f>
        <v>Opis techniczny</v>
      </c>
      <c r="EF170" s="23" t="s">
        <v>69</v>
      </c>
      <c r="EG170" s="120" t="s">
        <v>32</v>
      </c>
      <c r="EH170" s="117">
        <f>92.99</f>
        <v>92.99</v>
      </c>
      <c r="EI170" s="136">
        <v>13.34</v>
      </c>
      <c r="EJ170" s="119">
        <f>EH170*EI170</f>
        <v>1240.4866</v>
      </c>
      <c r="EK170" s="142">
        <v>14</v>
      </c>
      <c r="EL170" s="141" t="str">
        <f>EL167</f>
        <v>Opis techniczny</v>
      </c>
      <c r="EM170" s="23" t="s">
        <v>69</v>
      </c>
      <c r="EN170" s="120" t="s">
        <v>32</v>
      </c>
      <c r="EO170" s="117">
        <f>92.99</f>
        <v>92.99</v>
      </c>
      <c r="EP170" s="136">
        <v>13.34</v>
      </c>
      <c r="EQ170" s="119">
        <f>EO170*EP170</f>
        <v>1240.4866</v>
      </c>
      <c r="ER170" s="142">
        <v>14</v>
      </c>
      <c r="ES170" s="141" t="str">
        <f>ES167</f>
        <v>Opis techniczny</v>
      </c>
      <c r="ET170" s="23" t="s">
        <v>69</v>
      </c>
      <c r="EU170" s="120" t="s">
        <v>32</v>
      </c>
      <c r="EV170" s="117">
        <f>92.99</f>
        <v>92.99</v>
      </c>
      <c r="EW170" s="136">
        <v>13.34</v>
      </c>
      <c r="EX170" s="119">
        <f>EV170*EW170</f>
        <v>1240.4866</v>
      </c>
      <c r="EY170" s="142">
        <v>14</v>
      </c>
      <c r="EZ170" s="141" t="str">
        <f>EZ167</f>
        <v>Opis techniczny</v>
      </c>
      <c r="FA170" s="23" t="s">
        <v>69</v>
      </c>
      <c r="FB170" s="120" t="s">
        <v>32</v>
      </c>
      <c r="FC170" s="117">
        <f>92.99</f>
        <v>92.99</v>
      </c>
      <c r="FD170" s="136">
        <v>13.34</v>
      </c>
      <c r="FE170" s="119">
        <f>FC170*FD170</f>
        <v>1240.4866</v>
      </c>
      <c r="FF170" s="142">
        <v>14</v>
      </c>
      <c r="FG170" s="141" t="str">
        <f>FG167</f>
        <v>Opis techniczny</v>
      </c>
      <c r="FH170" s="23" t="s">
        <v>69</v>
      </c>
      <c r="FI170" s="120" t="s">
        <v>32</v>
      </c>
      <c r="FJ170" s="117">
        <f>92.99</f>
        <v>92.99</v>
      </c>
      <c r="FK170" s="136">
        <v>13.34</v>
      </c>
      <c r="FL170" s="119">
        <f>FJ170*FK170</f>
        <v>1240.4866</v>
      </c>
      <c r="FM170" s="142">
        <v>14</v>
      </c>
      <c r="FN170" s="141" t="str">
        <f>FN167</f>
        <v>Opis techniczny</v>
      </c>
      <c r="FO170" s="23" t="s">
        <v>69</v>
      </c>
      <c r="FP170" s="120" t="s">
        <v>32</v>
      </c>
      <c r="FQ170" s="117">
        <f>92.99</f>
        <v>92.99</v>
      </c>
      <c r="FR170" s="136">
        <v>13.34</v>
      </c>
      <c r="FS170" s="119">
        <f>FQ170*FR170</f>
        <v>1240.4866</v>
      </c>
      <c r="FT170" s="142">
        <v>14</v>
      </c>
      <c r="FU170" s="141" t="str">
        <f>FU167</f>
        <v>Opis techniczny</v>
      </c>
      <c r="FV170" s="23" t="s">
        <v>69</v>
      </c>
      <c r="FW170" s="120" t="s">
        <v>32</v>
      </c>
      <c r="FX170" s="117">
        <f>92.99</f>
        <v>92.99</v>
      </c>
      <c r="FY170" s="136">
        <v>13.34</v>
      </c>
      <c r="FZ170" s="119">
        <f>FX170*FY170</f>
        <v>1240.4866</v>
      </c>
      <c r="GA170" s="142">
        <v>14</v>
      </c>
      <c r="GB170" s="141" t="str">
        <f>GB167</f>
        <v>Opis techniczny</v>
      </c>
      <c r="GC170" s="23" t="s">
        <v>69</v>
      </c>
      <c r="GD170" s="120" t="s">
        <v>32</v>
      </c>
      <c r="GE170" s="117">
        <f>92.99</f>
        <v>92.99</v>
      </c>
      <c r="GF170" s="136">
        <v>13.34</v>
      </c>
      <c r="GG170" s="119">
        <f>GE170*GF170</f>
        <v>1240.4866</v>
      </c>
      <c r="GH170" s="142">
        <v>14</v>
      </c>
      <c r="GI170" s="141" t="str">
        <f>GI167</f>
        <v>Opis techniczny</v>
      </c>
      <c r="GJ170" s="23" t="s">
        <v>69</v>
      </c>
      <c r="GK170" s="120" t="s">
        <v>32</v>
      </c>
      <c r="GL170" s="117">
        <f>92.99</f>
        <v>92.99</v>
      </c>
      <c r="GM170" s="136">
        <v>13.34</v>
      </c>
      <c r="GN170" s="119">
        <f>GL170*GM170</f>
        <v>1240.4866</v>
      </c>
      <c r="GO170" s="142">
        <v>14</v>
      </c>
      <c r="GP170" s="141" t="str">
        <f>GP167</f>
        <v>Opis techniczny</v>
      </c>
      <c r="GQ170" s="23" t="s">
        <v>69</v>
      </c>
      <c r="GR170" s="120" t="s">
        <v>32</v>
      </c>
      <c r="GS170" s="117">
        <f>92.99</f>
        <v>92.99</v>
      </c>
      <c r="GT170" s="136">
        <v>13.34</v>
      </c>
      <c r="GU170" s="119">
        <f>GS170*GT170</f>
        <v>1240.4866</v>
      </c>
      <c r="GV170" s="142">
        <v>14</v>
      </c>
      <c r="GW170" s="141" t="str">
        <f>GW167</f>
        <v>Opis techniczny</v>
      </c>
      <c r="GX170" s="23" t="s">
        <v>69</v>
      </c>
      <c r="GY170" s="120" t="s">
        <v>32</v>
      </c>
      <c r="GZ170" s="117">
        <f>92.99</f>
        <v>92.99</v>
      </c>
      <c r="HA170" s="136">
        <v>13.34</v>
      </c>
      <c r="HB170" s="119">
        <f>GZ170*HA170</f>
        <v>1240.4866</v>
      </c>
      <c r="HC170" s="142">
        <v>14</v>
      </c>
      <c r="HD170" s="141" t="str">
        <f>HD167</f>
        <v>Opis techniczny</v>
      </c>
      <c r="HE170" s="23" t="s">
        <v>69</v>
      </c>
      <c r="HF170" s="120" t="s">
        <v>32</v>
      </c>
      <c r="HG170" s="117">
        <f>92.99</f>
        <v>92.99</v>
      </c>
      <c r="HH170" s="136">
        <v>13.34</v>
      </c>
      <c r="HI170" s="119">
        <f>HG170*HH170</f>
        <v>1240.4866</v>
      </c>
      <c r="HJ170" s="142">
        <v>14</v>
      </c>
      <c r="HK170" s="141" t="str">
        <f>HK167</f>
        <v>Opis techniczny</v>
      </c>
      <c r="HL170" s="23" t="s">
        <v>69</v>
      </c>
      <c r="HM170" s="120" t="s">
        <v>32</v>
      </c>
      <c r="HN170" s="117">
        <f>92.99</f>
        <v>92.99</v>
      </c>
      <c r="HO170" s="136">
        <v>13.34</v>
      </c>
      <c r="HP170" s="119">
        <f>HN170*HO170</f>
        <v>1240.4866</v>
      </c>
      <c r="HQ170" s="142">
        <v>14</v>
      </c>
      <c r="HR170" s="141" t="str">
        <f>HR167</f>
        <v>Opis techniczny</v>
      </c>
      <c r="HS170" s="23" t="s">
        <v>69</v>
      </c>
      <c r="HT170" s="120" t="s">
        <v>32</v>
      </c>
      <c r="HU170" s="117">
        <f>92.99</f>
        <v>92.99</v>
      </c>
      <c r="HV170" s="136">
        <v>13.34</v>
      </c>
      <c r="HW170" s="119">
        <f>HU170*HV170</f>
        <v>1240.4866</v>
      </c>
      <c r="HX170" s="142">
        <v>14</v>
      </c>
      <c r="HY170" s="141" t="str">
        <f>HY167</f>
        <v>Opis techniczny</v>
      </c>
      <c r="HZ170" s="23" t="s">
        <v>69</v>
      </c>
      <c r="IA170" s="120" t="s">
        <v>32</v>
      </c>
      <c r="IB170" s="117">
        <f>92.99</f>
        <v>92.99</v>
      </c>
      <c r="IC170" s="136">
        <v>13.34</v>
      </c>
      <c r="ID170" s="119">
        <f>IB170*IC170</f>
        <v>1240.4866</v>
      </c>
      <c r="IE170" s="142">
        <v>14</v>
      </c>
      <c r="IF170" s="141" t="str">
        <f>IF167</f>
        <v>Opis techniczny</v>
      </c>
      <c r="IG170" s="23" t="s">
        <v>69</v>
      </c>
      <c r="IH170" s="120" t="s">
        <v>32</v>
      </c>
      <c r="II170" s="117">
        <f>92.99</f>
        <v>92.99</v>
      </c>
      <c r="IJ170" s="136">
        <v>13.34</v>
      </c>
      <c r="IK170" s="119">
        <f>II170*IJ170</f>
        <v>1240.4866</v>
      </c>
      <c r="IL170" s="142">
        <v>14</v>
      </c>
      <c r="IM170" s="141" t="str">
        <f>IM167</f>
        <v>Opis techniczny</v>
      </c>
      <c r="IN170" s="23" t="s">
        <v>69</v>
      </c>
      <c r="IO170" s="120" t="s">
        <v>32</v>
      </c>
      <c r="IP170" s="117">
        <f>92.99</f>
        <v>92.99</v>
      </c>
      <c r="IQ170" s="136">
        <v>13.34</v>
      </c>
      <c r="IR170" s="119">
        <f>IP170*IQ170</f>
        <v>1240.4866</v>
      </c>
      <c r="IS170" s="142">
        <v>14</v>
      </c>
      <c r="IT170" s="141" t="str">
        <f>IT167</f>
        <v>Opis techniczny</v>
      </c>
      <c r="IU170" s="23" t="s">
        <v>69</v>
      </c>
      <c r="IV170" s="120" t="s">
        <v>32</v>
      </c>
    </row>
    <row r="171" spans="1:256" s="78" customFormat="1" ht="29.25" customHeight="1">
      <c r="A171" s="142"/>
      <c r="B171" s="141"/>
      <c r="C171" s="24" t="s">
        <v>143</v>
      </c>
      <c r="D171" s="120"/>
      <c r="E171" s="117"/>
      <c r="F171" s="136"/>
      <c r="G171" s="119"/>
      <c r="H171"/>
      <c r="I171"/>
      <c r="J171"/>
      <c r="K171"/>
      <c r="L171"/>
      <c r="M171"/>
      <c r="N171"/>
      <c r="O171" s="142"/>
      <c r="P171" s="141"/>
      <c r="Q171" s="24" t="s">
        <v>143</v>
      </c>
      <c r="R171" s="120"/>
      <c r="S171" s="117"/>
      <c r="T171" s="136"/>
      <c r="U171" s="119"/>
      <c r="V171" s="142"/>
      <c r="W171" s="141"/>
      <c r="X171" s="24" t="s">
        <v>143</v>
      </c>
      <c r="Y171" s="120"/>
      <c r="Z171" s="117"/>
      <c r="AA171" s="136"/>
      <c r="AB171" s="119"/>
      <c r="AC171" s="142"/>
      <c r="AD171" s="141"/>
      <c r="AE171" s="24" t="s">
        <v>143</v>
      </c>
      <c r="AF171" s="120"/>
      <c r="AG171" s="117"/>
      <c r="AH171" s="136"/>
      <c r="AI171" s="119"/>
      <c r="AJ171" s="142"/>
      <c r="AK171" s="141"/>
      <c r="AL171" s="24" t="s">
        <v>143</v>
      </c>
      <c r="AM171" s="120"/>
      <c r="AN171" s="117"/>
      <c r="AO171" s="136"/>
      <c r="AP171" s="119"/>
      <c r="AQ171" s="142"/>
      <c r="AR171" s="141"/>
      <c r="AS171" s="24" t="s">
        <v>143</v>
      </c>
      <c r="AT171" s="120"/>
      <c r="AU171" s="117"/>
      <c r="AV171" s="136"/>
      <c r="AW171" s="119"/>
      <c r="AX171" s="142"/>
      <c r="AY171" s="141"/>
      <c r="AZ171" s="24" t="s">
        <v>143</v>
      </c>
      <c r="BA171" s="120"/>
      <c r="BB171" s="117"/>
      <c r="BC171" s="136"/>
      <c r="BD171" s="119"/>
      <c r="BE171" s="142"/>
      <c r="BF171" s="141"/>
      <c r="BG171" s="24" t="s">
        <v>143</v>
      </c>
      <c r="BH171" s="120"/>
      <c r="BI171" s="117"/>
      <c r="BJ171" s="136"/>
      <c r="BK171" s="119"/>
      <c r="BL171" s="142"/>
      <c r="BM171" s="141"/>
      <c r="BN171" s="24" t="s">
        <v>143</v>
      </c>
      <c r="BO171" s="120"/>
      <c r="BP171" s="117"/>
      <c r="BQ171" s="136"/>
      <c r="BR171" s="119"/>
      <c r="BS171" s="142"/>
      <c r="BT171" s="141"/>
      <c r="BU171" s="24" t="s">
        <v>143</v>
      </c>
      <c r="BV171" s="120"/>
      <c r="BW171" s="117"/>
      <c r="BX171" s="136"/>
      <c r="BY171" s="119"/>
      <c r="BZ171" s="142"/>
      <c r="CA171" s="141"/>
      <c r="CB171" s="24" t="s">
        <v>143</v>
      </c>
      <c r="CC171" s="120"/>
      <c r="CD171" s="117"/>
      <c r="CE171" s="136"/>
      <c r="CF171" s="119"/>
      <c r="CG171" s="142"/>
      <c r="CH171" s="141"/>
      <c r="CI171" s="24" t="s">
        <v>143</v>
      </c>
      <c r="CJ171" s="120"/>
      <c r="CK171" s="117"/>
      <c r="CL171" s="136"/>
      <c r="CM171" s="119"/>
      <c r="CN171" s="142"/>
      <c r="CO171" s="141"/>
      <c r="CP171" s="24" t="s">
        <v>143</v>
      </c>
      <c r="CQ171" s="120"/>
      <c r="CR171" s="117"/>
      <c r="CS171" s="136"/>
      <c r="CT171" s="119"/>
      <c r="CU171" s="142"/>
      <c r="CV171" s="141"/>
      <c r="CW171" s="24" t="s">
        <v>143</v>
      </c>
      <c r="CX171" s="120"/>
      <c r="CY171" s="117"/>
      <c r="CZ171" s="136"/>
      <c r="DA171" s="119"/>
      <c r="DB171" s="142"/>
      <c r="DC171" s="141"/>
      <c r="DD171" s="24" t="s">
        <v>143</v>
      </c>
      <c r="DE171" s="120"/>
      <c r="DF171" s="117"/>
      <c r="DG171" s="136"/>
      <c r="DH171" s="119"/>
      <c r="DI171" s="142"/>
      <c r="DJ171" s="141"/>
      <c r="DK171" s="24" t="s">
        <v>143</v>
      </c>
      <c r="DL171" s="120"/>
      <c r="DM171" s="117"/>
      <c r="DN171" s="136"/>
      <c r="DO171" s="119"/>
      <c r="DP171" s="142"/>
      <c r="DQ171" s="141"/>
      <c r="DR171" s="24" t="s">
        <v>143</v>
      </c>
      <c r="DS171" s="120"/>
      <c r="DT171" s="117"/>
      <c r="DU171" s="136"/>
      <c r="DV171" s="119"/>
      <c r="DW171" s="142"/>
      <c r="DX171" s="141"/>
      <c r="DY171" s="24" t="s">
        <v>143</v>
      </c>
      <c r="DZ171" s="120"/>
      <c r="EA171" s="117"/>
      <c r="EB171" s="136"/>
      <c r="EC171" s="119"/>
      <c r="ED171" s="142"/>
      <c r="EE171" s="141"/>
      <c r="EF171" s="24" t="s">
        <v>143</v>
      </c>
      <c r="EG171" s="120"/>
      <c r="EH171" s="117"/>
      <c r="EI171" s="136"/>
      <c r="EJ171" s="119"/>
      <c r="EK171" s="142"/>
      <c r="EL171" s="141"/>
      <c r="EM171" s="24" t="s">
        <v>143</v>
      </c>
      <c r="EN171" s="120"/>
      <c r="EO171" s="117"/>
      <c r="EP171" s="136"/>
      <c r="EQ171" s="119"/>
      <c r="ER171" s="142"/>
      <c r="ES171" s="141"/>
      <c r="ET171" s="24" t="s">
        <v>143</v>
      </c>
      <c r="EU171" s="120"/>
      <c r="EV171" s="117"/>
      <c r="EW171" s="136"/>
      <c r="EX171" s="119"/>
      <c r="EY171" s="142"/>
      <c r="EZ171" s="141"/>
      <c r="FA171" s="24" t="s">
        <v>143</v>
      </c>
      <c r="FB171" s="120"/>
      <c r="FC171" s="117"/>
      <c r="FD171" s="136"/>
      <c r="FE171" s="119"/>
      <c r="FF171" s="142"/>
      <c r="FG171" s="141"/>
      <c r="FH171" s="24" t="s">
        <v>143</v>
      </c>
      <c r="FI171" s="120"/>
      <c r="FJ171" s="117"/>
      <c r="FK171" s="136"/>
      <c r="FL171" s="119"/>
      <c r="FM171" s="142"/>
      <c r="FN171" s="141"/>
      <c r="FO171" s="24" t="s">
        <v>143</v>
      </c>
      <c r="FP171" s="120"/>
      <c r="FQ171" s="117"/>
      <c r="FR171" s="136"/>
      <c r="FS171" s="119"/>
      <c r="FT171" s="142"/>
      <c r="FU171" s="141"/>
      <c r="FV171" s="24" t="s">
        <v>143</v>
      </c>
      <c r="FW171" s="120"/>
      <c r="FX171" s="117"/>
      <c r="FY171" s="136"/>
      <c r="FZ171" s="119"/>
      <c r="GA171" s="142"/>
      <c r="GB171" s="141"/>
      <c r="GC171" s="24" t="s">
        <v>143</v>
      </c>
      <c r="GD171" s="120"/>
      <c r="GE171" s="117"/>
      <c r="GF171" s="136"/>
      <c r="GG171" s="119"/>
      <c r="GH171" s="142"/>
      <c r="GI171" s="141"/>
      <c r="GJ171" s="24" t="s">
        <v>143</v>
      </c>
      <c r="GK171" s="120"/>
      <c r="GL171" s="117"/>
      <c r="GM171" s="136"/>
      <c r="GN171" s="119"/>
      <c r="GO171" s="142"/>
      <c r="GP171" s="141"/>
      <c r="GQ171" s="24" t="s">
        <v>143</v>
      </c>
      <c r="GR171" s="120"/>
      <c r="GS171" s="117"/>
      <c r="GT171" s="136"/>
      <c r="GU171" s="119"/>
      <c r="GV171" s="142"/>
      <c r="GW171" s="141"/>
      <c r="GX171" s="24" t="s">
        <v>143</v>
      </c>
      <c r="GY171" s="120"/>
      <c r="GZ171" s="117"/>
      <c r="HA171" s="136"/>
      <c r="HB171" s="119"/>
      <c r="HC171" s="142"/>
      <c r="HD171" s="141"/>
      <c r="HE171" s="24" t="s">
        <v>143</v>
      </c>
      <c r="HF171" s="120"/>
      <c r="HG171" s="117"/>
      <c r="HH171" s="136"/>
      <c r="HI171" s="119"/>
      <c r="HJ171" s="142"/>
      <c r="HK171" s="141"/>
      <c r="HL171" s="24" t="s">
        <v>143</v>
      </c>
      <c r="HM171" s="120"/>
      <c r="HN171" s="117"/>
      <c r="HO171" s="136"/>
      <c r="HP171" s="119"/>
      <c r="HQ171" s="142"/>
      <c r="HR171" s="141"/>
      <c r="HS171" s="24" t="s">
        <v>143</v>
      </c>
      <c r="HT171" s="120"/>
      <c r="HU171" s="117"/>
      <c r="HV171" s="136"/>
      <c r="HW171" s="119"/>
      <c r="HX171" s="142"/>
      <c r="HY171" s="141"/>
      <c r="HZ171" s="24" t="s">
        <v>143</v>
      </c>
      <c r="IA171" s="120"/>
      <c r="IB171" s="117"/>
      <c r="IC171" s="136"/>
      <c r="ID171" s="119"/>
      <c r="IE171" s="142"/>
      <c r="IF171" s="141"/>
      <c r="IG171" s="24" t="s">
        <v>143</v>
      </c>
      <c r="IH171" s="120"/>
      <c r="II171" s="117"/>
      <c r="IJ171" s="136"/>
      <c r="IK171" s="119"/>
      <c r="IL171" s="142"/>
      <c r="IM171" s="141"/>
      <c r="IN171" s="24" t="s">
        <v>143</v>
      </c>
      <c r="IO171" s="120"/>
      <c r="IP171" s="117"/>
      <c r="IQ171" s="136"/>
      <c r="IR171" s="119"/>
      <c r="IS171" s="142"/>
      <c r="IT171" s="141"/>
      <c r="IU171" s="24" t="s">
        <v>143</v>
      </c>
      <c r="IV171" s="120"/>
    </row>
    <row r="172" spans="1:256" s="72" customFormat="1" ht="24.75" customHeight="1">
      <c r="A172" s="118" t="s">
        <v>34</v>
      </c>
      <c r="B172" s="118"/>
      <c r="C172" s="118"/>
      <c r="D172" s="118"/>
      <c r="E172" s="118"/>
      <c r="F172" s="118"/>
      <c r="G172" s="118"/>
      <c r="H172"/>
      <c r="I172"/>
      <c r="J172"/>
      <c r="K172"/>
      <c r="L172"/>
      <c r="M172"/>
      <c r="N172"/>
      <c r="O172" s="118" t="s">
        <v>34</v>
      </c>
      <c r="P172" s="118"/>
      <c r="Q172" s="118"/>
      <c r="R172" s="118"/>
      <c r="S172" s="118"/>
      <c r="T172" s="118"/>
      <c r="U172" s="118"/>
      <c r="V172" s="118" t="s">
        <v>34</v>
      </c>
      <c r="W172" s="118"/>
      <c r="X172" s="118"/>
      <c r="Y172" s="118"/>
      <c r="Z172" s="118"/>
      <c r="AA172" s="118"/>
      <c r="AB172" s="118"/>
      <c r="AC172" s="118" t="s">
        <v>34</v>
      </c>
      <c r="AD172" s="118"/>
      <c r="AE172" s="118"/>
      <c r="AF172" s="118"/>
      <c r="AG172" s="118"/>
      <c r="AH172" s="118"/>
      <c r="AI172" s="118"/>
      <c r="AJ172" s="118" t="s">
        <v>34</v>
      </c>
      <c r="AK172" s="118"/>
      <c r="AL172" s="118"/>
      <c r="AM172" s="118"/>
      <c r="AN172" s="118"/>
      <c r="AO172" s="118"/>
      <c r="AP172" s="118"/>
      <c r="AQ172" s="118" t="s">
        <v>34</v>
      </c>
      <c r="AR172" s="118"/>
      <c r="AS172" s="118"/>
      <c r="AT172" s="118"/>
      <c r="AU172" s="118"/>
      <c r="AV172" s="118"/>
      <c r="AW172" s="118"/>
      <c r="AX172" s="118" t="s">
        <v>34</v>
      </c>
      <c r="AY172" s="118"/>
      <c r="AZ172" s="118"/>
      <c r="BA172" s="118"/>
      <c r="BB172" s="118"/>
      <c r="BC172" s="118"/>
      <c r="BD172" s="118"/>
      <c r="BE172" s="118" t="s">
        <v>34</v>
      </c>
      <c r="BF172" s="118"/>
      <c r="BG172" s="118"/>
      <c r="BH172" s="118"/>
      <c r="BI172" s="118"/>
      <c r="BJ172" s="118"/>
      <c r="BK172" s="118"/>
      <c r="BL172" s="118" t="s">
        <v>34</v>
      </c>
      <c r="BM172" s="118"/>
      <c r="BN172" s="118"/>
      <c r="BO172" s="118"/>
      <c r="BP172" s="118"/>
      <c r="BQ172" s="118"/>
      <c r="BR172" s="118"/>
      <c r="BS172" s="118" t="s">
        <v>34</v>
      </c>
      <c r="BT172" s="118"/>
      <c r="BU172" s="118"/>
      <c r="BV172" s="118"/>
      <c r="BW172" s="118"/>
      <c r="BX172" s="118"/>
      <c r="BY172" s="118"/>
      <c r="BZ172" s="118" t="s">
        <v>34</v>
      </c>
      <c r="CA172" s="118"/>
      <c r="CB172" s="118"/>
      <c r="CC172" s="118"/>
      <c r="CD172" s="118"/>
      <c r="CE172" s="118"/>
      <c r="CF172" s="118"/>
      <c r="CG172" s="118" t="s">
        <v>34</v>
      </c>
      <c r="CH172" s="118"/>
      <c r="CI172" s="118"/>
      <c r="CJ172" s="118"/>
      <c r="CK172" s="118"/>
      <c r="CL172" s="118"/>
      <c r="CM172" s="118"/>
      <c r="CN172" s="118" t="s">
        <v>34</v>
      </c>
      <c r="CO172" s="118"/>
      <c r="CP172" s="118"/>
      <c r="CQ172" s="118"/>
      <c r="CR172" s="118"/>
      <c r="CS172" s="118"/>
      <c r="CT172" s="118"/>
      <c r="CU172" s="118" t="s">
        <v>34</v>
      </c>
      <c r="CV172" s="118"/>
      <c r="CW172" s="118"/>
      <c r="CX172" s="118"/>
      <c r="CY172" s="118"/>
      <c r="CZ172" s="118"/>
      <c r="DA172" s="118"/>
      <c r="DB172" s="118" t="s">
        <v>34</v>
      </c>
      <c r="DC172" s="118"/>
      <c r="DD172" s="118"/>
      <c r="DE172" s="118"/>
      <c r="DF172" s="118"/>
      <c r="DG172" s="118"/>
      <c r="DH172" s="118"/>
      <c r="DI172" s="118" t="s">
        <v>34</v>
      </c>
      <c r="DJ172" s="118"/>
      <c r="DK172" s="118"/>
      <c r="DL172" s="118"/>
      <c r="DM172" s="118"/>
      <c r="DN172" s="118"/>
      <c r="DO172" s="118"/>
      <c r="DP172" s="118" t="s">
        <v>34</v>
      </c>
      <c r="DQ172" s="118"/>
      <c r="DR172" s="118"/>
      <c r="DS172" s="118"/>
      <c r="DT172" s="118"/>
      <c r="DU172" s="118"/>
      <c r="DV172" s="118"/>
      <c r="DW172" s="118" t="s">
        <v>34</v>
      </c>
      <c r="DX172" s="118"/>
      <c r="DY172" s="118"/>
      <c r="DZ172" s="118"/>
      <c r="EA172" s="118"/>
      <c r="EB172" s="118"/>
      <c r="EC172" s="118"/>
      <c r="ED172" s="118" t="s">
        <v>34</v>
      </c>
      <c r="EE172" s="118"/>
      <c r="EF172" s="118"/>
      <c r="EG172" s="118"/>
      <c r="EH172" s="118"/>
      <c r="EI172" s="118"/>
      <c r="EJ172" s="118"/>
      <c r="EK172" s="118" t="s">
        <v>34</v>
      </c>
      <c r="EL172" s="118"/>
      <c r="EM172" s="118"/>
      <c r="EN172" s="118"/>
      <c r="EO172" s="118"/>
      <c r="EP172" s="118"/>
      <c r="EQ172" s="118"/>
      <c r="ER172" s="118" t="s">
        <v>34</v>
      </c>
      <c r="ES172" s="118"/>
      <c r="ET172" s="118"/>
      <c r="EU172" s="118"/>
      <c r="EV172" s="118"/>
      <c r="EW172" s="118"/>
      <c r="EX172" s="118"/>
      <c r="EY172" s="118" t="s">
        <v>34</v>
      </c>
      <c r="EZ172" s="118"/>
      <c r="FA172" s="118"/>
      <c r="FB172" s="118"/>
      <c r="FC172" s="118"/>
      <c r="FD172" s="118"/>
      <c r="FE172" s="118"/>
      <c r="FF172" s="118" t="s">
        <v>34</v>
      </c>
      <c r="FG172" s="118"/>
      <c r="FH172" s="118"/>
      <c r="FI172" s="118"/>
      <c r="FJ172" s="118"/>
      <c r="FK172" s="118"/>
      <c r="FL172" s="118"/>
      <c r="FM172" s="118" t="s">
        <v>34</v>
      </c>
      <c r="FN172" s="118"/>
      <c r="FO172" s="118"/>
      <c r="FP172" s="118"/>
      <c r="FQ172" s="118"/>
      <c r="FR172" s="118"/>
      <c r="FS172" s="118"/>
      <c r="FT172" s="118" t="s">
        <v>34</v>
      </c>
      <c r="FU172" s="118"/>
      <c r="FV172" s="118"/>
      <c r="FW172" s="118"/>
      <c r="FX172" s="118"/>
      <c r="FY172" s="118"/>
      <c r="FZ172" s="118"/>
      <c r="GA172" s="118" t="s">
        <v>34</v>
      </c>
      <c r="GB172" s="118"/>
      <c r="GC172" s="118"/>
      <c r="GD172" s="118"/>
      <c r="GE172" s="118"/>
      <c r="GF172" s="118"/>
      <c r="GG172" s="118"/>
      <c r="GH172" s="118" t="s">
        <v>34</v>
      </c>
      <c r="GI172" s="118"/>
      <c r="GJ172" s="118"/>
      <c r="GK172" s="118"/>
      <c r="GL172" s="118"/>
      <c r="GM172" s="118"/>
      <c r="GN172" s="118"/>
      <c r="GO172" s="118" t="s">
        <v>34</v>
      </c>
      <c r="GP172" s="118"/>
      <c r="GQ172" s="118"/>
      <c r="GR172" s="118"/>
      <c r="GS172" s="118"/>
      <c r="GT172" s="118"/>
      <c r="GU172" s="118"/>
      <c r="GV172" s="118" t="s">
        <v>34</v>
      </c>
      <c r="GW172" s="118"/>
      <c r="GX172" s="118"/>
      <c r="GY172" s="118"/>
      <c r="GZ172" s="118"/>
      <c r="HA172" s="118"/>
      <c r="HB172" s="118"/>
      <c r="HC172" s="118" t="s">
        <v>34</v>
      </c>
      <c r="HD172" s="118"/>
      <c r="HE172" s="118"/>
      <c r="HF172" s="118"/>
      <c r="HG172" s="118"/>
      <c r="HH172" s="118"/>
      <c r="HI172" s="118"/>
      <c r="HJ172" s="118" t="s">
        <v>34</v>
      </c>
      <c r="HK172" s="118"/>
      <c r="HL172" s="118"/>
      <c r="HM172" s="118"/>
      <c r="HN172" s="118"/>
      <c r="HO172" s="118"/>
      <c r="HP172" s="118"/>
      <c r="HQ172" s="118" t="s">
        <v>34</v>
      </c>
      <c r="HR172" s="118"/>
      <c r="HS172" s="118"/>
      <c r="HT172" s="118"/>
      <c r="HU172" s="118"/>
      <c r="HV172" s="118"/>
      <c r="HW172" s="118"/>
      <c r="HX172" s="118" t="s">
        <v>34</v>
      </c>
      <c r="HY172" s="118"/>
      <c r="HZ172" s="118"/>
      <c r="IA172" s="118"/>
      <c r="IB172" s="118"/>
      <c r="IC172" s="118"/>
      <c r="ID172" s="118"/>
      <c r="IE172" s="118" t="s">
        <v>34</v>
      </c>
      <c r="IF172" s="118"/>
      <c r="IG172" s="118"/>
      <c r="IH172" s="118"/>
      <c r="II172" s="118"/>
      <c r="IJ172" s="118"/>
      <c r="IK172" s="118"/>
      <c r="IL172" s="118" t="s">
        <v>34</v>
      </c>
      <c r="IM172" s="118"/>
      <c r="IN172" s="118"/>
      <c r="IO172" s="118"/>
      <c r="IP172" s="118"/>
      <c r="IQ172" s="118"/>
      <c r="IR172" s="118"/>
      <c r="IS172" s="118" t="s">
        <v>34</v>
      </c>
      <c r="IT172" s="118"/>
      <c r="IU172" s="118"/>
      <c r="IV172" s="118"/>
    </row>
    <row r="173" spans="1:256" ht="36.75" customHeight="1">
      <c r="A173" s="142">
        <v>15</v>
      </c>
      <c r="B173" s="141" t="str">
        <f>B170</f>
        <v>Opis techniczny</v>
      </c>
      <c r="C173" s="23" t="s">
        <v>71</v>
      </c>
      <c r="D173" s="120" t="s">
        <v>32</v>
      </c>
      <c r="E173" s="117">
        <f>264.72</f>
        <v>264.72</v>
      </c>
      <c r="F173" s="136"/>
      <c r="G173" s="119"/>
      <c r="H173"/>
      <c r="I173"/>
      <c r="J173"/>
      <c r="K173"/>
      <c r="L173"/>
      <c r="M173"/>
      <c r="N173"/>
      <c r="O173" s="142">
        <v>15</v>
      </c>
      <c r="P173" s="141" t="str">
        <f>P170</f>
        <v>Opis techniczny</v>
      </c>
      <c r="Q173" s="23" t="s">
        <v>71</v>
      </c>
      <c r="R173" s="120" t="s">
        <v>32</v>
      </c>
      <c r="S173" s="117">
        <f>264.72</f>
        <v>264.72</v>
      </c>
      <c r="T173" s="136">
        <v>37.93</v>
      </c>
      <c r="U173" s="119">
        <f>S173*T173</f>
        <v>10040.829600000001</v>
      </c>
      <c r="V173" s="142">
        <v>15</v>
      </c>
      <c r="W173" s="141" t="str">
        <f>W170</f>
        <v>Opis techniczny</v>
      </c>
      <c r="X173" s="23" t="s">
        <v>71</v>
      </c>
      <c r="Y173" s="120" t="s">
        <v>32</v>
      </c>
      <c r="Z173" s="117">
        <f>264.72</f>
        <v>264.72</v>
      </c>
      <c r="AA173" s="136">
        <v>37.93</v>
      </c>
      <c r="AB173" s="119">
        <f>Z173*AA173</f>
        <v>10040.829600000001</v>
      </c>
      <c r="AC173" s="142">
        <v>15</v>
      </c>
      <c r="AD173" s="141" t="str">
        <f>AD170</f>
        <v>Opis techniczny</v>
      </c>
      <c r="AE173" s="23" t="s">
        <v>71</v>
      </c>
      <c r="AF173" s="120" t="s">
        <v>32</v>
      </c>
      <c r="AG173" s="117">
        <f>264.72</f>
        <v>264.72</v>
      </c>
      <c r="AH173" s="136">
        <v>37.93</v>
      </c>
      <c r="AI173" s="119">
        <f>AG173*AH173</f>
        <v>10040.829600000001</v>
      </c>
      <c r="AJ173" s="142">
        <v>15</v>
      </c>
      <c r="AK173" s="141" t="str">
        <f>AK170</f>
        <v>Opis techniczny</v>
      </c>
      <c r="AL173" s="23" t="s">
        <v>71</v>
      </c>
      <c r="AM173" s="120" t="s">
        <v>32</v>
      </c>
      <c r="AN173" s="117">
        <f>264.72</f>
        <v>264.72</v>
      </c>
      <c r="AO173" s="136">
        <v>37.93</v>
      </c>
      <c r="AP173" s="119">
        <f>AN173*AO173</f>
        <v>10040.829600000001</v>
      </c>
      <c r="AQ173" s="142">
        <v>15</v>
      </c>
      <c r="AR173" s="141" t="str">
        <f>AR170</f>
        <v>Opis techniczny</v>
      </c>
      <c r="AS173" s="23" t="s">
        <v>71</v>
      </c>
      <c r="AT173" s="120" t="s">
        <v>32</v>
      </c>
      <c r="AU173" s="117">
        <f>264.72</f>
        <v>264.72</v>
      </c>
      <c r="AV173" s="136">
        <v>37.93</v>
      </c>
      <c r="AW173" s="119">
        <f>AU173*AV173</f>
        <v>10040.829600000001</v>
      </c>
      <c r="AX173" s="142">
        <v>15</v>
      </c>
      <c r="AY173" s="141" t="str">
        <f>AY170</f>
        <v>Opis techniczny</v>
      </c>
      <c r="AZ173" s="23" t="s">
        <v>71</v>
      </c>
      <c r="BA173" s="120" t="s">
        <v>32</v>
      </c>
      <c r="BB173" s="117">
        <f>264.72</f>
        <v>264.72</v>
      </c>
      <c r="BC173" s="136">
        <v>37.93</v>
      </c>
      <c r="BD173" s="119">
        <f>BB173*BC173</f>
        <v>10040.829600000001</v>
      </c>
      <c r="BE173" s="142">
        <v>15</v>
      </c>
      <c r="BF173" s="141" t="str">
        <f>BF170</f>
        <v>Opis techniczny</v>
      </c>
      <c r="BG173" s="23" t="s">
        <v>71</v>
      </c>
      <c r="BH173" s="120" t="s">
        <v>32</v>
      </c>
      <c r="BI173" s="117">
        <f>264.72</f>
        <v>264.72</v>
      </c>
      <c r="BJ173" s="136">
        <v>37.93</v>
      </c>
      <c r="BK173" s="119">
        <f>BI173*BJ173</f>
        <v>10040.829600000001</v>
      </c>
      <c r="BL173" s="142">
        <v>15</v>
      </c>
      <c r="BM173" s="141" t="str">
        <f>BM170</f>
        <v>Opis techniczny</v>
      </c>
      <c r="BN173" s="23" t="s">
        <v>71</v>
      </c>
      <c r="BO173" s="120" t="s">
        <v>32</v>
      </c>
      <c r="BP173" s="117">
        <f>264.72</f>
        <v>264.72</v>
      </c>
      <c r="BQ173" s="136">
        <v>37.93</v>
      </c>
      <c r="BR173" s="119">
        <f>BP173*BQ173</f>
        <v>10040.829600000001</v>
      </c>
      <c r="BS173" s="142">
        <v>15</v>
      </c>
      <c r="BT173" s="141" t="str">
        <f>BT170</f>
        <v>Opis techniczny</v>
      </c>
      <c r="BU173" s="23" t="s">
        <v>71</v>
      </c>
      <c r="BV173" s="120" t="s">
        <v>32</v>
      </c>
      <c r="BW173" s="117">
        <f>264.72</f>
        <v>264.72</v>
      </c>
      <c r="BX173" s="136">
        <v>37.93</v>
      </c>
      <c r="BY173" s="119">
        <f>BW173*BX173</f>
        <v>10040.829600000001</v>
      </c>
      <c r="BZ173" s="142">
        <v>15</v>
      </c>
      <c r="CA173" s="141" t="str">
        <f>CA170</f>
        <v>Opis techniczny</v>
      </c>
      <c r="CB173" s="23" t="s">
        <v>71</v>
      </c>
      <c r="CC173" s="120" t="s">
        <v>32</v>
      </c>
      <c r="CD173" s="117">
        <f>264.72</f>
        <v>264.72</v>
      </c>
      <c r="CE173" s="136">
        <v>37.93</v>
      </c>
      <c r="CF173" s="119">
        <f>CD173*CE173</f>
        <v>10040.829600000001</v>
      </c>
      <c r="CG173" s="142">
        <v>15</v>
      </c>
      <c r="CH173" s="141" t="str">
        <f>CH170</f>
        <v>Opis techniczny</v>
      </c>
      <c r="CI173" s="23" t="s">
        <v>71</v>
      </c>
      <c r="CJ173" s="120" t="s">
        <v>32</v>
      </c>
      <c r="CK173" s="117">
        <f>264.72</f>
        <v>264.72</v>
      </c>
      <c r="CL173" s="136">
        <v>37.93</v>
      </c>
      <c r="CM173" s="119">
        <f>CK173*CL173</f>
        <v>10040.829600000001</v>
      </c>
      <c r="CN173" s="142">
        <v>15</v>
      </c>
      <c r="CO173" s="141" t="str">
        <f>CO170</f>
        <v>Opis techniczny</v>
      </c>
      <c r="CP173" s="23" t="s">
        <v>71</v>
      </c>
      <c r="CQ173" s="120" t="s">
        <v>32</v>
      </c>
      <c r="CR173" s="117">
        <f>264.72</f>
        <v>264.72</v>
      </c>
      <c r="CS173" s="136">
        <v>37.93</v>
      </c>
      <c r="CT173" s="119">
        <f>CR173*CS173</f>
        <v>10040.829600000001</v>
      </c>
      <c r="CU173" s="142">
        <v>15</v>
      </c>
      <c r="CV173" s="141" t="str">
        <f>CV170</f>
        <v>Opis techniczny</v>
      </c>
      <c r="CW173" s="23" t="s">
        <v>71</v>
      </c>
      <c r="CX173" s="120" t="s">
        <v>32</v>
      </c>
      <c r="CY173" s="117">
        <f>264.72</f>
        <v>264.72</v>
      </c>
      <c r="CZ173" s="136">
        <v>37.93</v>
      </c>
      <c r="DA173" s="119">
        <f>CY173*CZ173</f>
        <v>10040.829600000001</v>
      </c>
      <c r="DB173" s="142">
        <v>15</v>
      </c>
      <c r="DC173" s="141" t="str">
        <f>DC170</f>
        <v>Opis techniczny</v>
      </c>
      <c r="DD173" s="23" t="s">
        <v>71</v>
      </c>
      <c r="DE173" s="120" t="s">
        <v>32</v>
      </c>
      <c r="DF173" s="117">
        <f>264.72</f>
        <v>264.72</v>
      </c>
      <c r="DG173" s="136">
        <v>37.93</v>
      </c>
      <c r="DH173" s="119">
        <f>DF173*DG173</f>
        <v>10040.829600000001</v>
      </c>
      <c r="DI173" s="142">
        <v>15</v>
      </c>
      <c r="DJ173" s="141" t="str">
        <f>DJ170</f>
        <v>Opis techniczny</v>
      </c>
      <c r="DK173" s="23" t="s">
        <v>71</v>
      </c>
      <c r="DL173" s="120" t="s">
        <v>32</v>
      </c>
      <c r="DM173" s="117">
        <f>264.72</f>
        <v>264.72</v>
      </c>
      <c r="DN173" s="136">
        <v>37.93</v>
      </c>
      <c r="DO173" s="119">
        <f>DM173*DN173</f>
        <v>10040.829600000001</v>
      </c>
      <c r="DP173" s="142">
        <v>15</v>
      </c>
      <c r="DQ173" s="141" t="str">
        <f>DQ170</f>
        <v>Opis techniczny</v>
      </c>
      <c r="DR173" s="23" t="s">
        <v>71</v>
      </c>
      <c r="DS173" s="120" t="s">
        <v>32</v>
      </c>
      <c r="DT173" s="117">
        <f>264.72</f>
        <v>264.72</v>
      </c>
      <c r="DU173" s="136">
        <v>37.93</v>
      </c>
      <c r="DV173" s="119">
        <f>DT173*DU173</f>
        <v>10040.829600000001</v>
      </c>
      <c r="DW173" s="142">
        <v>15</v>
      </c>
      <c r="DX173" s="141" t="str">
        <f>DX170</f>
        <v>Opis techniczny</v>
      </c>
      <c r="DY173" s="23" t="s">
        <v>71</v>
      </c>
      <c r="DZ173" s="120" t="s">
        <v>32</v>
      </c>
      <c r="EA173" s="117">
        <f>264.72</f>
        <v>264.72</v>
      </c>
      <c r="EB173" s="136">
        <v>37.93</v>
      </c>
      <c r="EC173" s="119">
        <f>EA173*EB173</f>
        <v>10040.829600000001</v>
      </c>
      <c r="ED173" s="142">
        <v>15</v>
      </c>
      <c r="EE173" s="141" t="str">
        <f>EE170</f>
        <v>Opis techniczny</v>
      </c>
      <c r="EF173" s="23" t="s">
        <v>71</v>
      </c>
      <c r="EG173" s="120" t="s">
        <v>32</v>
      </c>
      <c r="EH173" s="117">
        <f>264.72</f>
        <v>264.72</v>
      </c>
      <c r="EI173" s="136">
        <v>37.93</v>
      </c>
      <c r="EJ173" s="119">
        <f>EH173*EI173</f>
        <v>10040.829600000001</v>
      </c>
      <c r="EK173" s="142">
        <v>15</v>
      </c>
      <c r="EL173" s="141" t="str">
        <f>EL170</f>
        <v>Opis techniczny</v>
      </c>
      <c r="EM173" s="23" t="s">
        <v>71</v>
      </c>
      <c r="EN173" s="120" t="s">
        <v>32</v>
      </c>
      <c r="EO173" s="117">
        <f>264.72</f>
        <v>264.72</v>
      </c>
      <c r="EP173" s="136">
        <v>37.93</v>
      </c>
      <c r="EQ173" s="119">
        <f>EO173*EP173</f>
        <v>10040.829600000001</v>
      </c>
      <c r="ER173" s="142">
        <v>15</v>
      </c>
      <c r="ES173" s="141" t="str">
        <f>ES170</f>
        <v>Opis techniczny</v>
      </c>
      <c r="ET173" s="23" t="s">
        <v>71</v>
      </c>
      <c r="EU173" s="120" t="s">
        <v>32</v>
      </c>
      <c r="EV173" s="117">
        <f>264.72</f>
        <v>264.72</v>
      </c>
      <c r="EW173" s="136">
        <v>37.93</v>
      </c>
      <c r="EX173" s="119">
        <f>EV173*EW173</f>
        <v>10040.829600000001</v>
      </c>
      <c r="EY173" s="142">
        <v>15</v>
      </c>
      <c r="EZ173" s="141" t="str">
        <f>EZ170</f>
        <v>Opis techniczny</v>
      </c>
      <c r="FA173" s="23" t="s">
        <v>71</v>
      </c>
      <c r="FB173" s="120" t="s">
        <v>32</v>
      </c>
      <c r="FC173" s="117">
        <f>264.72</f>
        <v>264.72</v>
      </c>
      <c r="FD173" s="136">
        <v>37.93</v>
      </c>
      <c r="FE173" s="119">
        <f>FC173*FD173</f>
        <v>10040.829600000001</v>
      </c>
      <c r="FF173" s="142">
        <v>15</v>
      </c>
      <c r="FG173" s="141" t="str">
        <f>FG170</f>
        <v>Opis techniczny</v>
      </c>
      <c r="FH173" s="23" t="s">
        <v>71</v>
      </c>
      <c r="FI173" s="120" t="s">
        <v>32</v>
      </c>
      <c r="FJ173" s="117">
        <f>264.72</f>
        <v>264.72</v>
      </c>
      <c r="FK173" s="136">
        <v>37.93</v>
      </c>
      <c r="FL173" s="119">
        <f>FJ173*FK173</f>
        <v>10040.829600000001</v>
      </c>
      <c r="FM173" s="142">
        <v>15</v>
      </c>
      <c r="FN173" s="141" t="str">
        <f>FN170</f>
        <v>Opis techniczny</v>
      </c>
      <c r="FO173" s="23" t="s">
        <v>71</v>
      </c>
      <c r="FP173" s="120" t="s">
        <v>32</v>
      </c>
      <c r="FQ173" s="117">
        <f>264.72</f>
        <v>264.72</v>
      </c>
      <c r="FR173" s="136">
        <v>37.93</v>
      </c>
      <c r="FS173" s="119">
        <f>FQ173*FR173</f>
        <v>10040.829600000001</v>
      </c>
      <c r="FT173" s="142">
        <v>15</v>
      </c>
      <c r="FU173" s="141" t="str">
        <f>FU170</f>
        <v>Opis techniczny</v>
      </c>
      <c r="FV173" s="23" t="s">
        <v>71</v>
      </c>
      <c r="FW173" s="120" t="s">
        <v>32</v>
      </c>
      <c r="FX173" s="117">
        <f>264.72</f>
        <v>264.72</v>
      </c>
      <c r="FY173" s="136">
        <v>37.93</v>
      </c>
      <c r="FZ173" s="119">
        <f>FX173*FY173</f>
        <v>10040.829600000001</v>
      </c>
      <c r="GA173" s="142">
        <v>15</v>
      </c>
      <c r="GB173" s="141" t="str">
        <f>GB170</f>
        <v>Opis techniczny</v>
      </c>
      <c r="GC173" s="23" t="s">
        <v>71</v>
      </c>
      <c r="GD173" s="120" t="s">
        <v>32</v>
      </c>
      <c r="GE173" s="117">
        <f>264.72</f>
        <v>264.72</v>
      </c>
      <c r="GF173" s="136">
        <v>37.93</v>
      </c>
      <c r="GG173" s="119">
        <f>GE173*GF173</f>
        <v>10040.829600000001</v>
      </c>
      <c r="GH173" s="142">
        <v>15</v>
      </c>
      <c r="GI173" s="141" t="str">
        <f>GI170</f>
        <v>Opis techniczny</v>
      </c>
      <c r="GJ173" s="23" t="s">
        <v>71</v>
      </c>
      <c r="GK173" s="120" t="s">
        <v>32</v>
      </c>
      <c r="GL173" s="117">
        <f>264.72</f>
        <v>264.72</v>
      </c>
      <c r="GM173" s="136">
        <v>37.93</v>
      </c>
      <c r="GN173" s="119">
        <f>GL173*GM173</f>
        <v>10040.829600000001</v>
      </c>
      <c r="GO173" s="142">
        <v>15</v>
      </c>
      <c r="GP173" s="141" t="str">
        <f>GP170</f>
        <v>Opis techniczny</v>
      </c>
      <c r="GQ173" s="23" t="s">
        <v>71</v>
      </c>
      <c r="GR173" s="120" t="s">
        <v>32</v>
      </c>
      <c r="GS173" s="117">
        <f>264.72</f>
        <v>264.72</v>
      </c>
      <c r="GT173" s="136">
        <v>37.93</v>
      </c>
      <c r="GU173" s="119">
        <f>GS173*GT173</f>
        <v>10040.829600000001</v>
      </c>
      <c r="GV173" s="142">
        <v>15</v>
      </c>
      <c r="GW173" s="141" t="str">
        <f>GW170</f>
        <v>Opis techniczny</v>
      </c>
      <c r="GX173" s="23" t="s">
        <v>71</v>
      </c>
      <c r="GY173" s="120" t="s">
        <v>32</v>
      </c>
      <c r="GZ173" s="117">
        <f>264.72</f>
        <v>264.72</v>
      </c>
      <c r="HA173" s="136">
        <v>37.93</v>
      </c>
      <c r="HB173" s="119">
        <f>GZ173*HA173</f>
        <v>10040.829600000001</v>
      </c>
      <c r="HC173" s="142">
        <v>15</v>
      </c>
      <c r="HD173" s="141" t="str">
        <f>HD170</f>
        <v>Opis techniczny</v>
      </c>
      <c r="HE173" s="23" t="s">
        <v>71</v>
      </c>
      <c r="HF173" s="120" t="s">
        <v>32</v>
      </c>
      <c r="HG173" s="117">
        <f>264.72</f>
        <v>264.72</v>
      </c>
      <c r="HH173" s="136">
        <v>37.93</v>
      </c>
      <c r="HI173" s="119">
        <f>HG173*HH173</f>
        <v>10040.829600000001</v>
      </c>
      <c r="HJ173" s="142">
        <v>15</v>
      </c>
      <c r="HK173" s="141" t="str">
        <f>HK170</f>
        <v>Opis techniczny</v>
      </c>
      <c r="HL173" s="23" t="s">
        <v>71</v>
      </c>
      <c r="HM173" s="120" t="s">
        <v>32</v>
      </c>
      <c r="HN173" s="117">
        <f>264.72</f>
        <v>264.72</v>
      </c>
      <c r="HO173" s="136">
        <v>37.93</v>
      </c>
      <c r="HP173" s="119">
        <f>HN173*HO173</f>
        <v>10040.829600000001</v>
      </c>
      <c r="HQ173" s="142">
        <v>15</v>
      </c>
      <c r="HR173" s="141" t="str">
        <f>HR170</f>
        <v>Opis techniczny</v>
      </c>
      <c r="HS173" s="23" t="s">
        <v>71</v>
      </c>
      <c r="HT173" s="120" t="s">
        <v>32</v>
      </c>
      <c r="HU173" s="117">
        <f>264.72</f>
        <v>264.72</v>
      </c>
      <c r="HV173" s="136">
        <v>37.93</v>
      </c>
      <c r="HW173" s="119">
        <f>HU173*HV173</f>
        <v>10040.829600000001</v>
      </c>
      <c r="HX173" s="142">
        <v>15</v>
      </c>
      <c r="HY173" s="141" t="str">
        <f>HY170</f>
        <v>Opis techniczny</v>
      </c>
      <c r="HZ173" s="23" t="s">
        <v>71</v>
      </c>
      <c r="IA173" s="120" t="s">
        <v>32</v>
      </c>
      <c r="IB173" s="117">
        <f>264.72</f>
        <v>264.72</v>
      </c>
      <c r="IC173" s="136">
        <v>37.93</v>
      </c>
      <c r="ID173" s="119">
        <f>IB173*IC173</f>
        <v>10040.829600000001</v>
      </c>
      <c r="IE173" s="142">
        <v>15</v>
      </c>
      <c r="IF173" s="141" t="str">
        <f>IF170</f>
        <v>Opis techniczny</v>
      </c>
      <c r="IG173" s="23" t="s">
        <v>71</v>
      </c>
      <c r="IH173" s="120" t="s">
        <v>32</v>
      </c>
      <c r="II173" s="117">
        <f>264.72</f>
        <v>264.72</v>
      </c>
      <c r="IJ173" s="136">
        <v>37.93</v>
      </c>
      <c r="IK173" s="119">
        <f>II173*IJ173</f>
        <v>10040.829600000001</v>
      </c>
      <c r="IL173" s="142">
        <v>15</v>
      </c>
      <c r="IM173" s="141" t="str">
        <f>IM170</f>
        <v>Opis techniczny</v>
      </c>
      <c r="IN173" s="23" t="s">
        <v>71</v>
      </c>
      <c r="IO173" s="120" t="s">
        <v>32</v>
      </c>
      <c r="IP173" s="117">
        <f>264.72</f>
        <v>264.72</v>
      </c>
      <c r="IQ173" s="136">
        <v>37.93</v>
      </c>
      <c r="IR173" s="119">
        <f>IP173*IQ173</f>
        <v>10040.829600000001</v>
      </c>
      <c r="IS173" s="142">
        <v>15</v>
      </c>
      <c r="IT173" s="141" t="str">
        <f>IT170</f>
        <v>Opis techniczny</v>
      </c>
      <c r="IU173" s="23" t="s">
        <v>71</v>
      </c>
      <c r="IV173" s="120" t="s">
        <v>32</v>
      </c>
    </row>
    <row r="174" spans="1:256" s="78" customFormat="1" ht="32.25" customHeight="1">
      <c r="A174" s="142"/>
      <c r="B174" s="141"/>
      <c r="C174" s="24" t="s">
        <v>144</v>
      </c>
      <c r="D174" s="120"/>
      <c r="E174" s="117"/>
      <c r="F174" s="136"/>
      <c r="G174" s="119"/>
      <c r="H174"/>
      <c r="I174"/>
      <c r="J174"/>
      <c r="K174"/>
      <c r="L174"/>
      <c r="M174"/>
      <c r="N174"/>
      <c r="O174" s="142"/>
      <c r="P174" s="141"/>
      <c r="Q174" s="24" t="s">
        <v>144</v>
      </c>
      <c r="R174" s="120"/>
      <c r="S174" s="117"/>
      <c r="T174" s="136"/>
      <c r="U174" s="119"/>
      <c r="V174" s="142"/>
      <c r="W174" s="141"/>
      <c r="X174" s="24" t="s">
        <v>144</v>
      </c>
      <c r="Y174" s="120"/>
      <c r="Z174" s="117"/>
      <c r="AA174" s="136"/>
      <c r="AB174" s="119"/>
      <c r="AC174" s="142"/>
      <c r="AD174" s="141"/>
      <c r="AE174" s="24" t="s">
        <v>144</v>
      </c>
      <c r="AF174" s="120"/>
      <c r="AG174" s="117"/>
      <c r="AH174" s="136"/>
      <c r="AI174" s="119"/>
      <c r="AJ174" s="142"/>
      <c r="AK174" s="141"/>
      <c r="AL174" s="24" t="s">
        <v>144</v>
      </c>
      <c r="AM174" s="120"/>
      <c r="AN174" s="117"/>
      <c r="AO174" s="136"/>
      <c r="AP174" s="119"/>
      <c r="AQ174" s="142"/>
      <c r="AR174" s="141"/>
      <c r="AS174" s="24" t="s">
        <v>144</v>
      </c>
      <c r="AT174" s="120"/>
      <c r="AU174" s="117"/>
      <c r="AV174" s="136"/>
      <c r="AW174" s="119"/>
      <c r="AX174" s="142"/>
      <c r="AY174" s="141"/>
      <c r="AZ174" s="24" t="s">
        <v>144</v>
      </c>
      <c r="BA174" s="120"/>
      <c r="BB174" s="117"/>
      <c r="BC174" s="136"/>
      <c r="BD174" s="119"/>
      <c r="BE174" s="142"/>
      <c r="BF174" s="141"/>
      <c r="BG174" s="24" t="s">
        <v>144</v>
      </c>
      <c r="BH174" s="120"/>
      <c r="BI174" s="117"/>
      <c r="BJ174" s="136"/>
      <c r="BK174" s="119"/>
      <c r="BL174" s="142"/>
      <c r="BM174" s="141"/>
      <c r="BN174" s="24" t="s">
        <v>144</v>
      </c>
      <c r="BO174" s="120"/>
      <c r="BP174" s="117"/>
      <c r="BQ174" s="136"/>
      <c r="BR174" s="119"/>
      <c r="BS174" s="142"/>
      <c r="BT174" s="141"/>
      <c r="BU174" s="24" t="s">
        <v>144</v>
      </c>
      <c r="BV174" s="120"/>
      <c r="BW174" s="117"/>
      <c r="BX174" s="136"/>
      <c r="BY174" s="119"/>
      <c r="BZ174" s="142"/>
      <c r="CA174" s="141"/>
      <c r="CB174" s="24" t="s">
        <v>144</v>
      </c>
      <c r="CC174" s="120"/>
      <c r="CD174" s="117"/>
      <c r="CE174" s="136"/>
      <c r="CF174" s="119"/>
      <c r="CG174" s="142"/>
      <c r="CH174" s="141"/>
      <c r="CI174" s="24" t="s">
        <v>144</v>
      </c>
      <c r="CJ174" s="120"/>
      <c r="CK174" s="117"/>
      <c r="CL174" s="136"/>
      <c r="CM174" s="119"/>
      <c r="CN174" s="142"/>
      <c r="CO174" s="141"/>
      <c r="CP174" s="24" t="s">
        <v>144</v>
      </c>
      <c r="CQ174" s="120"/>
      <c r="CR174" s="117"/>
      <c r="CS174" s="136"/>
      <c r="CT174" s="119"/>
      <c r="CU174" s="142"/>
      <c r="CV174" s="141"/>
      <c r="CW174" s="24" t="s">
        <v>144</v>
      </c>
      <c r="CX174" s="120"/>
      <c r="CY174" s="117"/>
      <c r="CZ174" s="136"/>
      <c r="DA174" s="119"/>
      <c r="DB174" s="142"/>
      <c r="DC174" s="141"/>
      <c r="DD174" s="24" t="s">
        <v>144</v>
      </c>
      <c r="DE174" s="120"/>
      <c r="DF174" s="117"/>
      <c r="DG174" s="136"/>
      <c r="DH174" s="119"/>
      <c r="DI174" s="142"/>
      <c r="DJ174" s="141"/>
      <c r="DK174" s="24" t="s">
        <v>144</v>
      </c>
      <c r="DL174" s="120"/>
      <c r="DM174" s="117"/>
      <c r="DN174" s="136"/>
      <c r="DO174" s="119"/>
      <c r="DP174" s="142"/>
      <c r="DQ174" s="141"/>
      <c r="DR174" s="24" t="s">
        <v>144</v>
      </c>
      <c r="DS174" s="120"/>
      <c r="DT174" s="117"/>
      <c r="DU174" s="136"/>
      <c r="DV174" s="119"/>
      <c r="DW174" s="142"/>
      <c r="DX174" s="141"/>
      <c r="DY174" s="24" t="s">
        <v>144</v>
      </c>
      <c r="DZ174" s="120"/>
      <c r="EA174" s="117"/>
      <c r="EB174" s="136"/>
      <c r="EC174" s="119"/>
      <c r="ED174" s="142"/>
      <c r="EE174" s="141"/>
      <c r="EF174" s="24" t="s">
        <v>144</v>
      </c>
      <c r="EG174" s="120"/>
      <c r="EH174" s="117"/>
      <c r="EI174" s="136"/>
      <c r="EJ174" s="119"/>
      <c r="EK174" s="142"/>
      <c r="EL174" s="141"/>
      <c r="EM174" s="24" t="s">
        <v>144</v>
      </c>
      <c r="EN174" s="120"/>
      <c r="EO174" s="117"/>
      <c r="EP174" s="136"/>
      <c r="EQ174" s="119"/>
      <c r="ER174" s="142"/>
      <c r="ES174" s="141"/>
      <c r="ET174" s="24" t="s">
        <v>144</v>
      </c>
      <c r="EU174" s="120"/>
      <c r="EV174" s="117"/>
      <c r="EW174" s="136"/>
      <c r="EX174" s="119"/>
      <c r="EY174" s="142"/>
      <c r="EZ174" s="141"/>
      <c r="FA174" s="24" t="s">
        <v>144</v>
      </c>
      <c r="FB174" s="120"/>
      <c r="FC174" s="117"/>
      <c r="FD174" s="136"/>
      <c r="FE174" s="119"/>
      <c r="FF174" s="142"/>
      <c r="FG174" s="141"/>
      <c r="FH174" s="24" t="s">
        <v>144</v>
      </c>
      <c r="FI174" s="120"/>
      <c r="FJ174" s="117"/>
      <c r="FK174" s="136"/>
      <c r="FL174" s="119"/>
      <c r="FM174" s="142"/>
      <c r="FN174" s="141"/>
      <c r="FO174" s="24" t="s">
        <v>144</v>
      </c>
      <c r="FP174" s="120"/>
      <c r="FQ174" s="117"/>
      <c r="FR174" s="136"/>
      <c r="FS174" s="119"/>
      <c r="FT174" s="142"/>
      <c r="FU174" s="141"/>
      <c r="FV174" s="24" t="s">
        <v>144</v>
      </c>
      <c r="FW174" s="120"/>
      <c r="FX174" s="117"/>
      <c r="FY174" s="136"/>
      <c r="FZ174" s="119"/>
      <c r="GA174" s="142"/>
      <c r="GB174" s="141"/>
      <c r="GC174" s="24" t="s">
        <v>144</v>
      </c>
      <c r="GD174" s="120"/>
      <c r="GE174" s="117"/>
      <c r="GF174" s="136"/>
      <c r="GG174" s="119"/>
      <c r="GH174" s="142"/>
      <c r="GI174" s="141"/>
      <c r="GJ174" s="24" t="s">
        <v>144</v>
      </c>
      <c r="GK174" s="120"/>
      <c r="GL174" s="117"/>
      <c r="GM174" s="136"/>
      <c r="GN174" s="119"/>
      <c r="GO174" s="142"/>
      <c r="GP174" s="141"/>
      <c r="GQ174" s="24" t="s">
        <v>144</v>
      </c>
      <c r="GR174" s="120"/>
      <c r="GS174" s="117"/>
      <c r="GT174" s="136"/>
      <c r="GU174" s="119"/>
      <c r="GV174" s="142"/>
      <c r="GW174" s="141"/>
      <c r="GX174" s="24" t="s">
        <v>144</v>
      </c>
      <c r="GY174" s="120"/>
      <c r="GZ174" s="117"/>
      <c r="HA174" s="136"/>
      <c r="HB174" s="119"/>
      <c r="HC174" s="142"/>
      <c r="HD174" s="141"/>
      <c r="HE174" s="24" t="s">
        <v>144</v>
      </c>
      <c r="HF174" s="120"/>
      <c r="HG174" s="117"/>
      <c r="HH174" s="136"/>
      <c r="HI174" s="119"/>
      <c r="HJ174" s="142"/>
      <c r="HK174" s="141"/>
      <c r="HL174" s="24" t="s">
        <v>144</v>
      </c>
      <c r="HM174" s="120"/>
      <c r="HN174" s="117"/>
      <c r="HO174" s="136"/>
      <c r="HP174" s="119"/>
      <c r="HQ174" s="142"/>
      <c r="HR174" s="141"/>
      <c r="HS174" s="24" t="s">
        <v>144</v>
      </c>
      <c r="HT174" s="120"/>
      <c r="HU174" s="117"/>
      <c r="HV174" s="136"/>
      <c r="HW174" s="119"/>
      <c r="HX174" s="142"/>
      <c r="HY174" s="141"/>
      <c r="HZ174" s="24" t="s">
        <v>144</v>
      </c>
      <c r="IA174" s="120"/>
      <c r="IB174" s="117"/>
      <c r="IC174" s="136"/>
      <c r="ID174" s="119"/>
      <c r="IE174" s="142"/>
      <c r="IF174" s="141"/>
      <c r="IG174" s="24" t="s">
        <v>144</v>
      </c>
      <c r="IH174" s="120"/>
      <c r="II174" s="117"/>
      <c r="IJ174" s="136"/>
      <c r="IK174" s="119"/>
      <c r="IL174" s="142"/>
      <c r="IM174" s="141"/>
      <c r="IN174" s="24" t="s">
        <v>144</v>
      </c>
      <c r="IO174" s="120"/>
      <c r="IP174" s="117"/>
      <c r="IQ174" s="136"/>
      <c r="IR174" s="119"/>
      <c r="IS174" s="142"/>
      <c r="IT174" s="141"/>
      <c r="IU174" s="24" t="s">
        <v>144</v>
      </c>
      <c r="IV174" s="120"/>
    </row>
    <row r="175" spans="1:256" ht="37.5" customHeight="1">
      <c r="A175" s="142">
        <v>16</v>
      </c>
      <c r="B175" s="141" t="str">
        <f>B173</f>
        <v>Opis techniczny</v>
      </c>
      <c r="C175" s="23" t="s">
        <v>73</v>
      </c>
      <c r="D175" s="120" t="s">
        <v>32</v>
      </c>
      <c r="E175" s="117">
        <f>E170</f>
        <v>92.99</v>
      </c>
      <c r="F175" s="136"/>
      <c r="G175" s="119"/>
      <c r="H175"/>
      <c r="I175"/>
      <c r="J175"/>
      <c r="K175"/>
      <c r="L175"/>
      <c r="M175"/>
      <c r="N175"/>
      <c r="O175" s="142">
        <v>16</v>
      </c>
      <c r="P175" s="141" t="str">
        <f>P173</f>
        <v>Opis techniczny</v>
      </c>
      <c r="Q175" s="23" t="s">
        <v>73</v>
      </c>
      <c r="R175" s="120" t="s">
        <v>32</v>
      </c>
      <c r="S175" s="117">
        <f>S170</f>
        <v>92.99</v>
      </c>
      <c r="T175" s="136">
        <v>40.49</v>
      </c>
      <c r="U175" s="119">
        <f>S175*T175</f>
        <v>3765.1651</v>
      </c>
      <c r="V175" s="142">
        <v>16</v>
      </c>
      <c r="W175" s="141" t="str">
        <f>W173</f>
        <v>Opis techniczny</v>
      </c>
      <c r="X175" s="23" t="s">
        <v>73</v>
      </c>
      <c r="Y175" s="120" t="s">
        <v>32</v>
      </c>
      <c r="Z175" s="117">
        <f>Z170</f>
        <v>92.99</v>
      </c>
      <c r="AA175" s="136">
        <v>40.49</v>
      </c>
      <c r="AB175" s="119">
        <f>Z175*AA175</f>
        <v>3765.1651</v>
      </c>
      <c r="AC175" s="142">
        <v>16</v>
      </c>
      <c r="AD175" s="141" t="str">
        <f>AD173</f>
        <v>Opis techniczny</v>
      </c>
      <c r="AE175" s="23" t="s">
        <v>73</v>
      </c>
      <c r="AF175" s="120" t="s">
        <v>32</v>
      </c>
      <c r="AG175" s="117">
        <f>AG170</f>
        <v>92.99</v>
      </c>
      <c r="AH175" s="136">
        <v>40.49</v>
      </c>
      <c r="AI175" s="119">
        <f>AG175*AH175</f>
        <v>3765.1651</v>
      </c>
      <c r="AJ175" s="142">
        <v>16</v>
      </c>
      <c r="AK175" s="141" t="str">
        <f>AK173</f>
        <v>Opis techniczny</v>
      </c>
      <c r="AL175" s="23" t="s">
        <v>73</v>
      </c>
      <c r="AM175" s="120" t="s">
        <v>32</v>
      </c>
      <c r="AN175" s="117">
        <f>AN170</f>
        <v>92.99</v>
      </c>
      <c r="AO175" s="136">
        <v>40.49</v>
      </c>
      <c r="AP175" s="119">
        <f>AN175*AO175</f>
        <v>3765.1651</v>
      </c>
      <c r="AQ175" s="142">
        <v>16</v>
      </c>
      <c r="AR175" s="141" t="str">
        <f>AR173</f>
        <v>Opis techniczny</v>
      </c>
      <c r="AS175" s="23" t="s">
        <v>73</v>
      </c>
      <c r="AT175" s="120" t="s">
        <v>32</v>
      </c>
      <c r="AU175" s="117">
        <f>AU170</f>
        <v>92.99</v>
      </c>
      <c r="AV175" s="136">
        <v>40.49</v>
      </c>
      <c r="AW175" s="119">
        <f>AU175*AV175</f>
        <v>3765.1651</v>
      </c>
      <c r="AX175" s="142">
        <v>16</v>
      </c>
      <c r="AY175" s="141" t="str">
        <f>AY173</f>
        <v>Opis techniczny</v>
      </c>
      <c r="AZ175" s="23" t="s">
        <v>73</v>
      </c>
      <c r="BA175" s="120" t="s">
        <v>32</v>
      </c>
      <c r="BB175" s="117">
        <f>BB170</f>
        <v>92.99</v>
      </c>
      <c r="BC175" s="136">
        <v>40.49</v>
      </c>
      <c r="BD175" s="119">
        <f>BB175*BC175</f>
        <v>3765.1651</v>
      </c>
      <c r="BE175" s="142">
        <v>16</v>
      </c>
      <c r="BF175" s="141" t="str">
        <f>BF173</f>
        <v>Opis techniczny</v>
      </c>
      <c r="BG175" s="23" t="s">
        <v>73</v>
      </c>
      <c r="BH175" s="120" t="s">
        <v>32</v>
      </c>
      <c r="BI175" s="117">
        <f>BI170</f>
        <v>92.99</v>
      </c>
      <c r="BJ175" s="136">
        <v>40.49</v>
      </c>
      <c r="BK175" s="119">
        <f>BI175*BJ175</f>
        <v>3765.1651</v>
      </c>
      <c r="BL175" s="142">
        <v>16</v>
      </c>
      <c r="BM175" s="141" t="str">
        <f>BM173</f>
        <v>Opis techniczny</v>
      </c>
      <c r="BN175" s="23" t="s">
        <v>73</v>
      </c>
      <c r="BO175" s="120" t="s">
        <v>32</v>
      </c>
      <c r="BP175" s="117">
        <f>BP170</f>
        <v>92.99</v>
      </c>
      <c r="BQ175" s="136">
        <v>40.49</v>
      </c>
      <c r="BR175" s="119">
        <f>BP175*BQ175</f>
        <v>3765.1651</v>
      </c>
      <c r="BS175" s="142">
        <v>16</v>
      </c>
      <c r="BT175" s="141" t="str">
        <f>BT173</f>
        <v>Opis techniczny</v>
      </c>
      <c r="BU175" s="23" t="s">
        <v>73</v>
      </c>
      <c r="BV175" s="120" t="s">
        <v>32</v>
      </c>
      <c r="BW175" s="117">
        <f>BW170</f>
        <v>92.99</v>
      </c>
      <c r="BX175" s="136">
        <v>40.49</v>
      </c>
      <c r="BY175" s="119">
        <f>BW175*BX175</f>
        <v>3765.1651</v>
      </c>
      <c r="BZ175" s="142">
        <v>16</v>
      </c>
      <c r="CA175" s="141" t="str">
        <f>CA173</f>
        <v>Opis techniczny</v>
      </c>
      <c r="CB175" s="23" t="s">
        <v>73</v>
      </c>
      <c r="CC175" s="120" t="s">
        <v>32</v>
      </c>
      <c r="CD175" s="117">
        <f>CD170</f>
        <v>92.99</v>
      </c>
      <c r="CE175" s="136">
        <v>40.49</v>
      </c>
      <c r="CF175" s="119">
        <f>CD175*CE175</f>
        <v>3765.1651</v>
      </c>
      <c r="CG175" s="142">
        <v>16</v>
      </c>
      <c r="CH175" s="141" t="str">
        <f>CH173</f>
        <v>Opis techniczny</v>
      </c>
      <c r="CI175" s="23" t="s">
        <v>73</v>
      </c>
      <c r="CJ175" s="120" t="s">
        <v>32</v>
      </c>
      <c r="CK175" s="117">
        <f>CK170</f>
        <v>92.99</v>
      </c>
      <c r="CL175" s="136">
        <v>40.49</v>
      </c>
      <c r="CM175" s="119">
        <f>CK175*CL175</f>
        <v>3765.1651</v>
      </c>
      <c r="CN175" s="142">
        <v>16</v>
      </c>
      <c r="CO175" s="141" t="str">
        <f>CO173</f>
        <v>Opis techniczny</v>
      </c>
      <c r="CP175" s="23" t="s">
        <v>73</v>
      </c>
      <c r="CQ175" s="120" t="s">
        <v>32</v>
      </c>
      <c r="CR175" s="117">
        <f>CR170</f>
        <v>92.99</v>
      </c>
      <c r="CS175" s="136">
        <v>40.49</v>
      </c>
      <c r="CT175" s="119">
        <f>CR175*CS175</f>
        <v>3765.1651</v>
      </c>
      <c r="CU175" s="142">
        <v>16</v>
      </c>
      <c r="CV175" s="141" t="str">
        <f>CV173</f>
        <v>Opis techniczny</v>
      </c>
      <c r="CW175" s="23" t="s">
        <v>73</v>
      </c>
      <c r="CX175" s="120" t="s">
        <v>32</v>
      </c>
      <c r="CY175" s="117">
        <f>CY170</f>
        <v>92.99</v>
      </c>
      <c r="CZ175" s="136">
        <v>40.49</v>
      </c>
      <c r="DA175" s="119">
        <f>CY175*CZ175</f>
        <v>3765.1651</v>
      </c>
      <c r="DB175" s="142">
        <v>16</v>
      </c>
      <c r="DC175" s="141" t="str">
        <f>DC173</f>
        <v>Opis techniczny</v>
      </c>
      <c r="DD175" s="23" t="s">
        <v>73</v>
      </c>
      <c r="DE175" s="120" t="s">
        <v>32</v>
      </c>
      <c r="DF175" s="117">
        <f>DF170</f>
        <v>92.99</v>
      </c>
      <c r="DG175" s="136">
        <v>40.49</v>
      </c>
      <c r="DH175" s="119">
        <f>DF175*DG175</f>
        <v>3765.1651</v>
      </c>
      <c r="DI175" s="142">
        <v>16</v>
      </c>
      <c r="DJ175" s="141" t="str">
        <f>DJ173</f>
        <v>Opis techniczny</v>
      </c>
      <c r="DK175" s="23" t="s">
        <v>73</v>
      </c>
      <c r="DL175" s="120" t="s">
        <v>32</v>
      </c>
      <c r="DM175" s="117">
        <f>DM170</f>
        <v>92.99</v>
      </c>
      <c r="DN175" s="136">
        <v>40.49</v>
      </c>
      <c r="DO175" s="119">
        <f>DM175*DN175</f>
        <v>3765.1651</v>
      </c>
      <c r="DP175" s="142">
        <v>16</v>
      </c>
      <c r="DQ175" s="141" t="str">
        <f>DQ173</f>
        <v>Opis techniczny</v>
      </c>
      <c r="DR175" s="23" t="s">
        <v>73</v>
      </c>
      <c r="DS175" s="120" t="s">
        <v>32</v>
      </c>
      <c r="DT175" s="117">
        <f>DT170</f>
        <v>92.99</v>
      </c>
      <c r="DU175" s="136">
        <v>40.49</v>
      </c>
      <c r="DV175" s="119">
        <f>DT175*DU175</f>
        <v>3765.1651</v>
      </c>
      <c r="DW175" s="142">
        <v>16</v>
      </c>
      <c r="DX175" s="141" t="str">
        <f>DX173</f>
        <v>Opis techniczny</v>
      </c>
      <c r="DY175" s="23" t="s">
        <v>73</v>
      </c>
      <c r="DZ175" s="120" t="s">
        <v>32</v>
      </c>
      <c r="EA175" s="117">
        <f>EA170</f>
        <v>92.99</v>
      </c>
      <c r="EB175" s="136">
        <v>40.49</v>
      </c>
      <c r="EC175" s="119">
        <f>EA175*EB175</f>
        <v>3765.1651</v>
      </c>
      <c r="ED175" s="142">
        <v>16</v>
      </c>
      <c r="EE175" s="141" t="str">
        <f>EE173</f>
        <v>Opis techniczny</v>
      </c>
      <c r="EF175" s="23" t="s">
        <v>73</v>
      </c>
      <c r="EG175" s="120" t="s">
        <v>32</v>
      </c>
      <c r="EH175" s="117">
        <f>EH170</f>
        <v>92.99</v>
      </c>
      <c r="EI175" s="136">
        <v>40.49</v>
      </c>
      <c r="EJ175" s="119">
        <f>EH175*EI175</f>
        <v>3765.1651</v>
      </c>
      <c r="EK175" s="142">
        <v>16</v>
      </c>
      <c r="EL175" s="141" t="str">
        <f>EL173</f>
        <v>Opis techniczny</v>
      </c>
      <c r="EM175" s="23" t="s">
        <v>73</v>
      </c>
      <c r="EN175" s="120" t="s">
        <v>32</v>
      </c>
      <c r="EO175" s="117">
        <f>EO170</f>
        <v>92.99</v>
      </c>
      <c r="EP175" s="136">
        <v>40.49</v>
      </c>
      <c r="EQ175" s="119">
        <f>EO175*EP175</f>
        <v>3765.1651</v>
      </c>
      <c r="ER175" s="142">
        <v>16</v>
      </c>
      <c r="ES175" s="141" t="str">
        <f>ES173</f>
        <v>Opis techniczny</v>
      </c>
      <c r="ET175" s="23" t="s">
        <v>73</v>
      </c>
      <c r="EU175" s="120" t="s">
        <v>32</v>
      </c>
      <c r="EV175" s="117">
        <f>EV170</f>
        <v>92.99</v>
      </c>
      <c r="EW175" s="136">
        <v>40.49</v>
      </c>
      <c r="EX175" s="119">
        <f>EV175*EW175</f>
        <v>3765.1651</v>
      </c>
      <c r="EY175" s="142">
        <v>16</v>
      </c>
      <c r="EZ175" s="141" t="str">
        <f>EZ173</f>
        <v>Opis techniczny</v>
      </c>
      <c r="FA175" s="23" t="s">
        <v>73</v>
      </c>
      <c r="FB175" s="120" t="s">
        <v>32</v>
      </c>
      <c r="FC175" s="117">
        <f>FC170</f>
        <v>92.99</v>
      </c>
      <c r="FD175" s="136">
        <v>40.49</v>
      </c>
      <c r="FE175" s="119">
        <f>FC175*FD175</f>
        <v>3765.1651</v>
      </c>
      <c r="FF175" s="142">
        <v>16</v>
      </c>
      <c r="FG175" s="141" t="str">
        <f>FG173</f>
        <v>Opis techniczny</v>
      </c>
      <c r="FH175" s="23" t="s">
        <v>73</v>
      </c>
      <c r="FI175" s="120" t="s">
        <v>32</v>
      </c>
      <c r="FJ175" s="117">
        <f>FJ170</f>
        <v>92.99</v>
      </c>
      <c r="FK175" s="136">
        <v>40.49</v>
      </c>
      <c r="FL175" s="119">
        <f>FJ175*FK175</f>
        <v>3765.1651</v>
      </c>
      <c r="FM175" s="142">
        <v>16</v>
      </c>
      <c r="FN175" s="141" t="str">
        <f>FN173</f>
        <v>Opis techniczny</v>
      </c>
      <c r="FO175" s="23" t="s">
        <v>73</v>
      </c>
      <c r="FP175" s="120" t="s">
        <v>32</v>
      </c>
      <c r="FQ175" s="117">
        <f>FQ170</f>
        <v>92.99</v>
      </c>
      <c r="FR175" s="136">
        <v>40.49</v>
      </c>
      <c r="FS175" s="119">
        <f>FQ175*FR175</f>
        <v>3765.1651</v>
      </c>
      <c r="FT175" s="142">
        <v>16</v>
      </c>
      <c r="FU175" s="141" t="str">
        <f>FU173</f>
        <v>Opis techniczny</v>
      </c>
      <c r="FV175" s="23" t="s">
        <v>73</v>
      </c>
      <c r="FW175" s="120" t="s">
        <v>32</v>
      </c>
      <c r="FX175" s="117">
        <f>FX170</f>
        <v>92.99</v>
      </c>
      <c r="FY175" s="136">
        <v>40.49</v>
      </c>
      <c r="FZ175" s="119">
        <f>FX175*FY175</f>
        <v>3765.1651</v>
      </c>
      <c r="GA175" s="142">
        <v>16</v>
      </c>
      <c r="GB175" s="141" t="str">
        <f>GB173</f>
        <v>Opis techniczny</v>
      </c>
      <c r="GC175" s="23" t="s">
        <v>73</v>
      </c>
      <c r="GD175" s="120" t="s">
        <v>32</v>
      </c>
      <c r="GE175" s="117">
        <f>GE170</f>
        <v>92.99</v>
      </c>
      <c r="GF175" s="136">
        <v>40.49</v>
      </c>
      <c r="GG175" s="119">
        <f>GE175*GF175</f>
        <v>3765.1651</v>
      </c>
      <c r="GH175" s="142">
        <v>16</v>
      </c>
      <c r="GI175" s="141" t="str">
        <f>GI173</f>
        <v>Opis techniczny</v>
      </c>
      <c r="GJ175" s="23" t="s">
        <v>73</v>
      </c>
      <c r="GK175" s="120" t="s">
        <v>32</v>
      </c>
      <c r="GL175" s="117">
        <f>GL170</f>
        <v>92.99</v>
      </c>
      <c r="GM175" s="136">
        <v>40.49</v>
      </c>
      <c r="GN175" s="119">
        <f>GL175*GM175</f>
        <v>3765.1651</v>
      </c>
      <c r="GO175" s="142">
        <v>16</v>
      </c>
      <c r="GP175" s="141" t="str">
        <f>GP173</f>
        <v>Opis techniczny</v>
      </c>
      <c r="GQ175" s="23" t="s">
        <v>73</v>
      </c>
      <c r="GR175" s="120" t="s">
        <v>32</v>
      </c>
      <c r="GS175" s="117">
        <f>GS170</f>
        <v>92.99</v>
      </c>
      <c r="GT175" s="136">
        <v>40.49</v>
      </c>
      <c r="GU175" s="119">
        <f>GS175*GT175</f>
        <v>3765.1651</v>
      </c>
      <c r="GV175" s="142">
        <v>16</v>
      </c>
      <c r="GW175" s="141" t="str">
        <f>GW173</f>
        <v>Opis techniczny</v>
      </c>
      <c r="GX175" s="23" t="s">
        <v>73</v>
      </c>
      <c r="GY175" s="120" t="s">
        <v>32</v>
      </c>
      <c r="GZ175" s="117">
        <f>GZ170</f>
        <v>92.99</v>
      </c>
      <c r="HA175" s="136">
        <v>40.49</v>
      </c>
      <c r="HB175" s="119">
        <f>GZ175*HA175</f>
        <v>3765.1651</v>
      </c>
      <c r="HC175" s="142">
        <v>16</v>
      </c>
      <c r="HD175" s="141" t="str">
        <f>HD173</f>
        <v>Opis techniczny</v>
      </c>
      <c r="HE175" s="23" t="s">
        <v>73</v>
      </c>
      <c r="HF175" s="120" t="s">
        <v>32</v>
      </c>
      <c r="HG175" s="117">
        <f>HG170</f>
        <v>92.99</v>
      </c>
      <c r="HH175" s="136">
        <v>40.49</v>
      </c>
      <c r="HI175" s="119">
        <f>HG175*HH175</f>
        <v>3765.1651</v>
      </c>
      <c r="HJ175" s="142">
        <v>16</v>
      </c>
      <c r="HK175" s="141" t="str">
        <f>HK173</f>
        <v>Opis techniczny</v>
      </c>
      <c r="HL175" s="23" t="s">
        <v>73</v>
      </c>
      <c r="HM175" s="120" t="s">
        <v>32</v>
      </c>
      <c r="HN175" s="117">
        <f>HN170</f>
        <v>92.99</v>
      </c>
      <c r="HO175" s="136">
        <v>40.49</v>
      </c>
      <c r="HP175" s="119">
        <f>HN175*HO175</f>
        <v>3765.1651</v>
      </c>
      <c r="HQ175" s="142">
        <v>16</v>
      </c>
      <c r="HR175" s="141" t="str">
        <f>HR173</f>
        <v>Opis techniczny</v>
      </c>
      <c r="HS175" s="23" t="s">
        <v>73</v>
      </c>
      <c r="HT175" s="120" t="s">
        <v>32</v>
      </c>
      <c r="HU175" s="117">
        <f>HU170</f>
        <v>92.99</v>
      </c>
      <c r="HV175" s="136">
        <v>40.49</v>
      </c>
      <c r="HW175" s="119">
        <f>HU175*HV175</f>
        <v>3765.1651</v>
      </c>
      <c r="HX175" s="142">
        <v>16</v>
      </c>
      <c r="HY175" s="141" t="str">
        <f>HY173</f>
        <v>Opis techniczny</v>
      </c>
      <c r="HZ175" s="23" t="s">
        <v>73</v>
      </c>
      <c r="IA175" s="120" t="s">
        <v>32</v>
      </c>
      <c r="IB175" s="117">
        <f>IB170</f>
        <v>92.99</v>
      </c>
      <c r="IC175" s="136">
        <v>40.49</v>
      </c>
      <c r="ID175" s="119">
        <f>IB175*IC175</f>
        <v>3765.1651</v>
      </c>
      <c r="IE175" s="142">
        <v>16</v>
      </c>
      <c r="IF175" s="141" t="str">
        <f>IF173</f>
        <v>Opis techniczny</v>
      </c>
      <c r="IG175" s="23" t="s">
        <v>73</v>
      </c>
      <c r="IH175" s="120" t="s">
        <v>32</v>
      </c>
      <c r="II175" s="117">
        <f>II170</f>
        <v>92.99</v>
      </c>
      <c r="IJ175" s="136">
        <v>40.49</v>
      </c>
      <c r="IK175" s="119">
        <f>II175*IJ175</f>
        <v>3765.1651</v>
      </c>
      <c r="IL175" s="142">
        <v>16</v>
      </c>
      <c r="IM175" s="141" t="str">
        <f>IM173</f>
        <v>Opis techniczny</v>
      </c>
      <c r="IN175" s="23" t="s">
        <v>73</v>
      </c>
      <c r="IO175" s="120" t="s">
        <v>32</v>
      </c>
      <c r="IP175" s="117">
        <f>IP170</f>
        <v>92.99</v>
      </c>
      <c r="IQ175" s="136">
        <v>40.49</v>
      </c>
      <c r="IR175" s="119">
        <f>IP175*IQ175</f>
        <v>3765.1651</v>
      </c>
      <c r="IS175" s="142">
        <v>16</v>
      </c>
      <c r="IT175" s="141" t="str">
        <f>IT173</f>
        <v>Opis techniczny</v>
      </c>
      <c r="IU175" s="23" t="s">
        <v>73</v>
      </c>
      <c r="IV175" s="120" t="s">
        <v>32</v>
      </c>
    </row>
    <row r="176" spans="1:256" s="78" customFormat="1" ht="35.25" customHeight="1">
      <c r="A176" s="142"/>
      <c r="B176" s="141"/>
      <c r="C176" s="24" t="s">
        <v>145</v>
      </c>
      <c r="D176" s="120"/>
      <c r="E176" s="117"/>
      <c r="F176" s="136"/>
      <c r="G176" s="119"/>
      <c r="H176"/>
      <c r="I176"/>
      <c r="J176"/>
      <c r="K176"/>
      <c r="L176"/>
      <c r="M176"/>
      <c r="N176"/>
      <c r="O176" s="142"/>
      <c r="P176" s="141"/>
      <c r="Q176" s="24" t="s">
        <v>145</v>
      </c>
      <c r="R176" s="120"/>
      <c r="S176" s="117"/>
      <c r="T176" s="136"/>
      <c r="U176" s="119"/>
      <c r="V176" s="142"/>
      <c r="W176" s="141"/>
      <c r="X176" s="24" t="s">
        <v>145</v>
      </c>
      <c r="Y176" s="120"/>
      <c r="Z176" s="117"/>
      <c r="AA176" s="136"/>
      <c r="AB176" s="119"/>
      <c r="AC176" s="142"/>
      <c r="AD176" s="141"/>
      <c r="AE176" s="24" t="s">
        <v>145</v>
      </c>
      <c r="AF176" s="120"/>
      <c r="AG176" s="117"/>
      <c r="AH176" s="136"/>
      <c r="AI176" s="119"/>
      <c r="AJ176" s="142"/>
      <c r="AK176" s="141"/>
      <c r="AL176" s="24" t="s">
        <v>145</v>
      </c>
      <c r="AM176" s="120"/>
      <c r="AN176" s="117"/>
      <c r="AO176" s="136"/>
      <c r="AP176" s="119"/>
      <c r="AQ176" s="142"/>
      <c r="AR176" s="141"/>
      <c r="AS176" s="24" t="s">
        <v>145</v>
      </c>
      <c r="AT176" s="120"/>
      <c r="AU176" s="117"/>
      <c r="AV176" s="136"/>
      <c r="AW176" s="119"/>
      <c r="AX176" s="142"/>
      <c r="AY176" s="141"/>
      <c r="AZ176" s="24" t="s">
        <v>145</v>
      </c>
      <c r="BA176" s="120"/>
      <c r="BB176" s="117"/>
      <c r="BC176" s="136"/>
      <c r="BD176" s="119"/>
      <c r="BE176" s="142"/>
      <c r="BF176" s="141"/>
      <c r="BG176" s="24" t="s">
        <v>145</v>
      </c>
      <c r="BH176" s="120"/>
      <c r="BI176" s="117"/>
      <c r="BJ176" s="136"/>
      <c r="BK176" s="119"/>
      <c r="BL176" s="142"/>
      <c r="BM176" s="141"/>
      <c r="BN176" s="24" t="s">
        <v>145</v>
      </c>
      <c r="BO176" s="120"/>
      <c r="BP176" s="117"/>
      <c r="BQ176" s="136"/>
      <c r="BR176" s="119"/>
      <c r="BS176" s="142"/>
      <c r="BT176" s="141"/>
      <c r="BU176" s="24" t="s">
        <v>145</v>
      </c>
      <c r="BV176" s="120"/>
      <c r="BW176" s="117"/>
      <c r="BX176" s="136"/>
      <c r="BY176" s="119"/>
      <c r="BZ176" s="142"/>
      <c r="CA176" s="141"/>
      <c r="CB176" s="24" t="s">
        <v>145</v>
      </c>
      <c r="CC176" s="120"/>
      <c r="CD176" s="117"/>
      <c r="CE176" s="136"/>
      <c r="CF176" s="119"/>
      <c r="CG176" s="142"/>
      <c r="CH176" s="141"/>
      <c r="CI176" s="24" t="s">
        <v>145</v>
      </c>
      <c r="CJ176" s="120"/>
      <c r="CK176" s="117"/>
      <c r="CL176" s="136"/>
      <c r="CM176" s="119"/>
      <c r="CN176" s="142"/>
      <c r="CO176" s="141"/>
      <c r="CP176" s="24" t="s">
        <v>145</v>
      </c>
      <c r="CQ176" s="120"/>
      <c r="CR176" s="117"/>
      <c r="CS176" s="136"/>
      <c r="CT176" s="119"/>
      <c r="CU176" s="142"/>
      <c r="CV176" s="141"/>
      <c r="CW176" s="24" t="s">
        <v>145</v>
      </c>
      <c r="CX176" s="120"/>
      <c r="CY176" s="117"/>
      <c r="CZ176" s="136"/>
      <c r="DA176" s="119"/>
      <c r="DB176" s="142"/>
      <c r="DC176" s="141"/>
      <c r="DD176" s="24" t="s">
        <v>145</v>
      </c>
      <c r="DE176" s="120"/>
      <c r="DF176" s="117"/>
      <c r="DG176" s="136"/>
      <c r="DH176" s="119"/>
      <c r="DI176" s="142"/>
      <c r="DJ176" s="141"/>
      <c r="DK176" s="24" t="s">
        <v>145</v>
      </c>
      <c r="DL176" s="120"/>
      <c r="DM176" s="117"/>
      <c r="DN176" s="136"/>
      <c r="DO176" s="119"/>
      <c r="DP176" s="142"/>
      <c r="DQ176" s="141"/>
      <c r="DR176" s="24" t="s">
        <v>145</v>
      </c>
      <c r="DS176" s="120"/>
      <c r="DT176" s="117"/>
      <c r="DU176" s="136"/>
      <c r="DV176" s="119"/>
      <c r="DW176" s="142"/>
      <c r="DX176" s="141"/>
      <c r="DY176" s="24" t="s">
        <v>145</v>
      </c>
      <c r="DZ176" s="120"/>
      <c r="EA176" s="117"/>
      <c r="EB176" s="136"/>
      <c r="EC176" s="119"/>
      <c r="ED176" s="142"/>
      <c r="EE176" s="141"/>
      <c r="EF176" s="24" t="s">
        <v>145</v>
      </c>
      <c r="EG176" s="120"/>
      <c r="EH176" s="117"/>
      <c r="EI176" s="136"/>
      <c r="EJ176" s="119"/>
      <c r="EK176" s="142"/>
      <c r="EL176" s="141"/>
      <c r="EM176" s="24" t="s">
        <v>145</v>
      </c>
      <c r="EN176" s="120"/>
      <c r="EO176" s="117"/>
      <c r="EP176" s="136"/>
      <c r="EQ176" s="119"/>
      <c r="ER176" s="142"/>
      <c r="ES176" s="141"/>
      <c r="ET176" s="24" t="s">
        <v>145</v>
      </c>
      <c r="EU176" s="120"/>
      <c r="EV176" s="117"/>
      <c r="EW176" s="136"/>
      <c r="EX176" s="119"/>
      <c r="EY176" s="142"/>
      <c r="EZ176" s="141"/>
      <c r="FA176" s="24" t="s">
        <v>145</v>
      </c>
      <c r="FB176" s="120"/>
      <c r="FC176" s="117"/>
      <c r="FD176" s="136"/>
      <c r="FE176" s="119"/>
      <c r="FF176" s="142"/>
      <c r="FG176" s="141"/>
      <c r="FH176" s="24" t="s">
        <v>145</v>
      </c>
      <c r="FI176" s="120"/>
      <c r="FJ176" s="117"/>
      <c r="FK176" s="136"/>
      <c r="FL176" s="119"/>
      <c r="FM176" s="142"/>
      <c r="FN176" s="141"/>
      <c r="FO176" s="24" t="s">
        <v>145</v>
      </c>
      <c r="FP176" s="120"/>
      <c r="FQ176" s="117"/>
      <c r="FR176" s="136"/>
      <c r="FS176" s="119"/>
      <c r="FT176" s="142"/>
      <c r="FU176" s="141"/>
      <c r="FV176" s="24" t="s">
        <v>145</v>
      </c>
      <c r="FW176" s="120"/>
      <c r="FX176" s="117"/>
      <c r="FY176" s="136"/>
      <c r="FZ176" s="119"/>
      <c r="GA176" s="142"/>
      <c r="GB176" s="141"/>
      <c r="GC176" s="24" t="s">
        <v>145</v>
      </c>
      <c r="GD176" s="120"/>
      <c r="GE176" s="117"/>
      <c r="GF176" s="136"/>
      <c r="GG176" s="119"/>
      <c r="GH176" s="142"/>
      <c r="GI176" s="141"/>
      <c r="GJ176" s="24" t="s">
        <v>145</v>
      </c>
      <c r="GK176" s="120"/>
      <c r="GL176" s="117"/>
      <c r="GM176" s="136"/>
      <c r="GN176" s="119"/>
      <c r="GO176" s="142"/>
      <c r="GP176" s="141"/>
      <c r="GQ176" s="24" t="s">
        <v>145</v>
      </c>
      <c r="GR176" s="120"/>
      <c r="GS176" s="117"/>
      <c r="GT176" s="136"/>
      <c r="GU176" s="119"/>
      <c r="GV176" s="142"/>
      <c r="GW176" s="141"/>
      <c r="GX176" s="24" t="s">
        <v>145</v>
      </c>
      <c r="GY176" s="120"/>
      <c r="GZ176" s="117"/>
      <c r="HA176" s="136"/>
      <c r="HB176" s="119"/>
      <c r="HC176" s="142"/>
      <c r="HD176" s="141"/>
      <c r="HE176" s="24" t="s">
        <v>145</v>
      </c>
      <c r="HF176" s="120"/>
      <c r="HG176" s="117"/>
      <c r="HH176" s="136"/>
      <c r="HI176" s="119"/>
      <c r="HJ176" s="142"/>
      <c r="HK176" s="141"/>
      <c r="HL176" s="24" t="s">
        <v>145</v>
      </c>
      <c r="HM176" s="120"/>
      <c r="HN176" s="117"/>
      <c r="HO176" s="136"/>
      <c r="HP176" s="119"/>
      <c r="HQ176" s="142"/>
      <c r="HR176" s="141"/>
      <c r="HS176" s="24" t="s">
        <v>145</v>
      </c>
      <c r="HT176" s="120"/>
      <c r="HU176" s="117"/>
      <c r="HV176" s="136"/>
      <c r="HW176" s="119"/>
      <c r="HX176" s="142"/>
      <c r="HY176" s="141"/>
      <c r="HZ176" s="24" t="s">
        <v>145</v>
      </c>
      <c r="IA176" s="120"/>
      <c r="IB176" s="117"/>
      <c r="IC176" s="136"/>
      <c r="ID176" s="119"/>
      <c r="IE176" s="142"/>
      <c r="IF176" s="141"/>
      <c r="IG176" s="24" t="s">
        <v>145</v>
      </c>
      <c r="IH176" s="120"/>
      <c r="II176" s="117"/>
      <c r="IJ176" s="136"/>
      <c r="IK176" s="119"/>
      <c r="IL176" s="142"/>
      <c r="IM176" s="141"/>
      <c r="IN176" s="24" t="s">
        <v>145</v>
      </c>
      <c r="IO176" s="120"/>
      <c r="IP176" s="117"/>
      <c r="IQ176" s="136"/>
      <c r="IR176" s="119"/>
      <c r="IS176" s="142"/>
      <c r="IT176" s="141"/>
      <c r="IU176" s="24" t="s">
        <v>145</v>
      </c>
      <c r="IV176" s="120"/>
    </row>
    <row r="177" spans="1:256" s="79" customFormat="1" ht="28.5" customHeight="1">
      <c r="A177" s="138" t="s">
        <v>146</v>
      </c>
      <c r="B177" s="138"/>
      <c r="C177" s="138"/>
      <c r="D177" s="138"/>
      <c r="E177" s="138"/>
      <c r="F177" s="138"/>
      <c r="G177" s="80">
        <f>SUM(G161,G163,G165,G167,G170,G173,G175)</f>
        <v>0</v>
      </c>
      <c r="H177"/>
      <c r="I177"/>
      <c r="J177"/>
      <c r="K177"/>
      <c r="L177"/>
      <c r="M177"/>
      <c r="N177"/>
      <c r="O177" s="138" t="s">
        <v>146</v>
      </c>
      <c r="P177" s="138"/>
      <c r="Q177" s="138"/>
      <c r="R177" s="138"/>
      <c r="S177" s="138"/>
      <c r="T177" s="138"/>
      <c r="U177" s="80">
        <f>SUM(U161,U163,U165,U167,U170,U173,U175)</f>
        <v>19997.562700000002</v>
      </c>
      <c r="V177" s="138" t="s">
        <v>146</v>
      </c>
      <c r="W177" s="138"/>
      <c r="X177" s="138"/>
      <c r="Y177" s="138"/>
      <c r="Z177" s="138"/>
      <c r="AA177" s="138"/>
      <c r="AB177" s="80">
        <f>SUM(AB161,AB163,AB165,AB167,AB170,AB173,AB175)</f>
        <v>19997.562700000002</v>
      </c>
      <c r="AC177" s="138" t="s">
        <v>146</v>
      </c>
      <c r="AD177" s="138"/>
      <c r="AE177" s="138"/>
      <c r="AF177" s="138"/>
      <c r="AG177" s="138"/>
      <c r="AH177" s="138"/>
      <c r="AI177" s="80">
        <f>SUM(AI161,AI163,AI165,AI167,AI170,AI173,AI175)</f>
        <v>19997.562700000002</v>
      </c>
      <c r="AJ177" s="138" t="s">
        <v>146</v>
      </c>
      <c r="AK177" s="138"/>
      <c r="AL177" s="138"/>
      <c r="AM177" s="138"/>
      <c r="AN177" s="138"/>
      <c r="AO177" s="138"/>
      <c r="AP177" s="80">
        <f>SUM(AP161,AP163,AP165,AP167,AP170,AP173,AP175)</f>
        <v>19997.562700000002</v>
      </c>
      <c r="AQ177" s="138" t="s">
        <v>146</v>
      </c>
      <c r="AR177" s="138"/>
      <c r="AS177" s="138"/>
      <c r="AT177" s="138"/>
      <c r="AU177" s="138"/>
      <c r="AV177" s="138"/>
      <c r="AW177" s="80">
        <f>SUM(AW161,AW163,AW165,AW167,AW170,AW173,AW175)</f>
        <v>19997.562700000002</v>
      </c>
      <c r="AX177" s="138" t="s">
        <v>146</v>
      </c>
      <c r="AY177" s="138"/>
      <c r="AZ177" s="138"/>
      <c r="BA177" s="138"/>
      <c r="BB177" s="138"/>
      <c r="BC177" s="138"/>
      <c r="BD177" s="80">
        <f>SUM(BD161,BD163,BD165,BD167,BD170,BD173,BD175)</f>
        <v>19997.562700000002</v>
      </c>
      <c r="BE177" s="138" t="s">
        <v>146</v>
      </c>
      <c r="BF177" s="138"/>
      <c r="BG177" s="138"/>
      <c r="BH177" s="138"/>
      <c r="BI177" s="138"/>
      <c r="BJ177" s="138"/>
      <c r="BK177" s="80">
        <f>SUM(BK161,BK163,BK165,BK167,BK170,BK173,BK175)</f>
        <v>19997.562700000002</v>
      </c>
      <c r="BL177" s="138" t="s">
        <v>146</v>
      </c>
      <c r="BM177" s="138"/>
      <c r="BN177" s="138"/>
      <c r="BO177" s="138"/>
      <c r="BP177" s="138"/>
      <c r="BQ177" s="138"/>
      <c r="BR177" s="80">
        <f>SUM(BR161,BR163,BR165,BR167,BR170,BR173,BR175)</f>
        <v>19997.562700000002</v>
      </c>
      <c r="BS177" s="138" t="s">
        <v>146</v>
      </c>
      <c r="BT177" s="138"/>
      <c r="BU177" s="138"/>
      <c r="BV177" s="138"/>
      <c r="BW177" s="138"/>
      <c r="BX177" s="138"/>
      <c r="BY177" s="80">
        <f>SUM(BY161,BY163,BY165,BY167,BY170,BY173,BY175)</f>
        <v>19997.562700000002</v>
      </c>
      <c r="BZ177" s="138" t="s">
        <v>146</v>
      </c>
      <c r="CA177" s="138"/>
      <c r="CB177" s="138"/>
      <c r="CC177" s="138"/>
      <c r="CD177" s="138"/>
      <c r="CE177" s="138"/>
      <c r="CF177" s="80">
        <f>SUM(CF161,CF163,CF165,CF167,CF170,CF173,CF175)</f>
        <v>19997.562700000002</v>
      </c>
      <c r="CG177" s="138" t="s">
        <v>146</v>
      </c>
      <c r="CH177" s="138"/>
      <c r="CI177" s="138"/>
      <c r="CJ177" s="138"/>
      <c r="CK177" s="138"/>
      <c r="CL177" s="138"/>
      <c r="CM177" s="80">
        <f>SUM(CM161,CM163,CM165,CM167,CM170,CM173,CM175)</f>
        <v>19997.562700000002</v>
      </c>
      <c r="CN177" s="138" t="s">
        <v>146</v>
      </c>
      <c r="CO177" s="138"/>
      <c r="CP177" s="138"/>
      <c r="CQ177" s="138"/>
      <c r="CR177" s="138"/>
      <c r="CS177" s="138"/>
      <c r="CT177" s="80">
        <f>SUM(CT161,CT163,CT165,CT167,CT170,CT173,CT175)</f>
        <v>19997.562700000002</v>
      </c>
      <c r="CU177" s="138" t="s">
        <v>146</v>
      </c>
      <c r="CV177" s="138"/>
      <c r="CW177" s="138"/>
      <c r="CX177" s="138"/>
      <c r="CY177" s="138"/>
      <c r="CZ177" s="138"/>
      <c r="DA177" s="80">
        <f>SUM(DA161,DA163,DA165,DA167,DA170,DA173,DA175)</f>
        <v>19997.562700000002</v>
      </c>
      <c r="DB177" s="138" t="s">
        <v>146</v>
      </c>
      <c r="DC177" s="138"/>
      <c r="DD177" s="138"/>
      <c r="DE177" s="138"/>
      <c r="DF177" s="138"/>
      <c r="DG177" s="138"/>
      <c r="DH177" s="80">
        <f>SUM(DH161,DH163,DH165,DH167,DH170,DH173,DH175)</f>
        <v>19997.562700000002</v>
      </c>
      <c r="DI177" s="138" t="s">
        <v>146</v>
      </c>
      <c r="DJ177" s="138"/>
      <c r="DK177" s="138"/>
      <c r="DL177" s="138"/>
      <c r="DM177" s="138"/>
      <c r="DN177" s="138"/>
      <c r="DO177" s="80">
        <f>SUM(DO161,DO163,DO165,DO167,DO170,DO173,DO175)</f>
        <v>19997.562700000002</v>
      </c>
      <c r="DP177" s="138" t="s">
        <v>146</v>
      </c>
      <c r="DQ177" s="138"/>
      <c r="DR177" s="138"/>
      <c r="DS177" s="138"/>
      <c r="DT177" s="138"/>
      <c r="DU177" s="138"/>
      <c r="DV177" s="80">
        <f>SUM(DV161,DV163,DV165,DV167,DV170,DV173,DV175)</f>
        <v>19997.562700000002</v>
      </c>
      <c r="DW177" s="138" t="s">
        <v>146</v>
      </c>
      <c r="DX177" s="138"/>
      <c r="DY177" s="138"/>
      <c r="DZ177" s="138"/>
      <c r="EA177" s="138"/>
      <c r="EB177" s="138"/>
      <c r="EC177" s="80">
        <f>SUM(EC161,EC163,EC165,EC167,EC170,EC173,EC175)</f>
        <v>19997.562700000002</v>
      </c>
      <c r="ED177" s="138" t="s">
        <v>146</v>
      </c>
      <c r="EE177" s="138"/>
      <c r="EF177" s="138"/>
      <c r="EG177" s="138"/>
      <c r="EH177" s="138"/>
      <c r="EI177" s="138"/>
      <c r="EJ177" s="80">
        <f>SUM(EJ161,EJ163,EJ165,EJ167,EJ170,EJ173,EJ175)</f>
        <v>19997.562700000002</v>
      </c>
      <c r="EK177" s="138" t="s">
        <v>146</v>
      </c>
      <c r="EL177" s="138"/>
      <c r="EM177" s="138"/>
      <c r="EN177" s="138"/>
      <c r="EO177" s="138"/>
      <c r="EP177" s="138"/>
      <c r="EQ177" s="80">
        <f>SUM(EQ161,EQ163,EQ165,EQ167,EQ170,EQ173,EQ175)</f>
        <v>19997.562700000002</v>
      </c>
      <c r="ER177" s="138" t="s">
        <v>146</v>
      </c>
      <c r="ES177" s="138"/>
      <c r="ET177" s="138"/>
      <c r="EU177" s="138"/>
      <c r="EV177" s="138"/>
      <c r="EW177" s="138"/>
      <c r="EX177" s="80">
        <f>SUM(EX161,EX163,EX165,EX167,EX170,EX173,EX175)</f>
        <v>19997.562700000002</v>
      </c>
      <c r="EY177" s="138" t="s">
        <v>146</v>
      </c>
      <c r="EZ177" s="138"/>
      <c r="FA177" s="138"/>
      <c r="FB177" s="138"/>
      <c r="FC177" s="138"/>
      <c r="FD177" s="138"/>
      <c r="FE177" s="80">
        <f>SUM(FE161,FE163,FE165,FE167,FE170,FE173,FE175)</f>
        <v>19997.562700000002</v>
      </c>
      <c r="FF177" s="138" t="s">
        <v>146</v>
      </c>
      <c r="FG177" s="138"/>
      <c r="FH177" s="138"/>
      <c r="FI177" s="138"/>
      <c r="FJ177" s="138"/>
      <c r="FK177" s="138"/>
      <c r="FL177" s="80">
        <f>SUM(FL161,FL163,FL165,FL167,FL170,FL173,FL175)</f>
        <v>19997.562700000002</v>
      </c>
      <c r="FM177" s="138" t="s">
        <v>146</v>
      </c>
      <c r="FN177" s="138"/>
      <c r="FO177" s="138"/>
      <c r="FP177" s="138"/>
      <c r="FQ177" s="138"/>
      <c r="FR177" s="138"/>
      <c r="FS177" s="80">
        <f>SUM(FS161,FS163,FS165,FS167,FS170,FS173,FS175)</f>
        <v>19997.562700000002</v>
      </c>
      <c r="FT177" s="138" t="s">
        <v>146</v>
      </c>
      <c r="FU177" s="138"/>
      <c r="FV177" s="138"/>
      <c r="FW177" s="138"/>
      <c r="FX177" s="138"/>
      <c r="FY177" s="138"/>
      <c r="FZ177" s="80">
        <f>SUM(FZ161,FZ163,FZ165,FZ167,FZ170,FZ173,FZ175)</f>
        <v>19997.562700000002</v>
      </c>
      <c r="GA177" s="138" t="s">
        <v>146</v>
      </c>
      <c r="GB177" s="138"/>
      <c r="GC177" s="138"/>
      <c r="GD177" s="138"/>
      <c r="GE177" s="138"/>
      <c r="GF177" s="138"/>
      <c r="GG177" s="80">
        <f>SUM(GG161,GG163,GG165,GG167,GG170,GG173,GG175)</f>
        <v>19997.562700000002</v>
      </c>
      <c r="GH177" s="138" t="s">
        <v>146</v>
      </c>
      <c r="GI177" s="138"/>
      <c r="GJ177" s="138"/>
      <c r="GK177" s="138"/>
      <c r="GL177" s="138"/>
      <c r="GM177" s="138"/>
      <c r="GN177" s="80">
        <f>SUM(GN161,GN163,GN165,GN167,GN170,GN173,GN175)</f>
        <v>19997.562700000002</v>
      </c>
      <c r="GO177" s="138" t="s">
        <v>146</v>
      </c>
      <c r="GP177" s="138"/>
      <c r="GQ177" s="138"/>
      <c r="GR177" s="138"/>
      <c r="GS177" s="138"/>
      <c r="GT177" s="138"/>
      <c r="GU177" s="80">
        <f>SUM(GU161,GU163,GU165,GU167,GU170,GU173,GU175)</f>
        <v>19997.562700000002</v>
      </c>
      <c r="GV177" s="138" t="s">
        <v>146</v>
      </c>
      <c r="GW177" s="138"/>
      <c r="GX177" s="138"/>
      <c r="GY177" s="138"/>
      <c r="GZ177" s="138"/>
      <c r="HA177" s="138"/>
      <c r="HB177" s="80">
        <f>SUM(HB161,HB163,HB165,HB167,HB170,HB173,HB175)</f>
        <v>19997.562700000002</v>
      </c>
      <c r="HC177" s="138" t="s">
        <v>146</v>
      </c>
      <c r="HD177" s="138"/>
      <c r="HE177" s="138"/>
      <c r="HF177" s="138"/>
      <c r="HG177" s="138"/>
      <c r="HH177" s="138"/>
      <c r="HI177" s="80">
        <f>SUM(HI161,HI163,HI165,HI167,HI170,HI173,HI175)</f>
        <v>19997.562700000002</v>
      </c>
      <c r="HJ177" s="138" t="s">
        <v>146</v>
      </c>
      <c r="HK177" s="138"/>
      <c r="HL177" s="138"/>
      <c r="HM177" s="138"/>
      <c r="HN177" s="138"/>
      <c r="HO177" s="138"/>
      <c r="HP177" s="80">
        <f>SUM(HP161,HP163,HP165,HP167,HP170,HP173,HP175)</f>
        <v>19997.562700000002</v>
      </c>
      <c r="HQ177" s="138" t="s">
        <v>146</v>
      </c>
      <c r="HR177" s="138"/>
      <c r="HS177" s="138"/>
      <c r="HT177" s="138"/>
      <c r="HU177" s="138"/>
      <c r="HV177" s="138"/>
      <c r="HW177" s="80">
        <f>SUM(HW161,HW163,HW165,HW167,HW170,HW173,HW175)</f>
        <v>19997.562700000002</v>
      </c>
      <c r="HX177" s="138" t="s">
        <v>146</v>
      </c>
      <c r="HY177" s="138"/>
      <c r="HZ177" s="138"/>
      <c r="IA177" s="138"/>
      <c r="IB177" s="138"/>
      <c r="IC177" s="138"/>
      <c r="ID177" s="80">
        <f>SUM(ID161,ID163,ID165,ID167,ID170,ID173,ID175)</f>
        <v>19997.562700000002</v>
      </c>
      <c r="IE177" s="138" t="s">
        <v>146</v>
      </c>
      <c r="IF177" s="138"/>
      <c r="IG177" s="138"/>
      <c r="IH177" s="138"/>
      <c r="II177" s="138"/>
      <c r="IJ177" s="138"/>
      <c r="IK177" s="80">
        <f>SUM(IK161,IK163,IK165,IK167,IK170,IK173,IK175)</f>
        <v>19997.562700000002</v>
      </c>
      <c r="IL177" s="138" t="s">
        <v>146</v>
      </c>
      <c r="IM177" s="138"/>
      <c r="IN177" s="138"/>
      <c r="IO177" s="138"/>
      <c r="IP177" s="138"/>
      <c r="IQ177" s="138"/>
      <c r="IR177" s="80">
        <f>SUM(IR161,IR163,IR165,IR167,IR170,IR173,IR175)</f>
        <v>19997.562700000002</v>
      </c>
      <c r="IS177" s="138" t="s">
        <v>146</v>
      </c>
      <c r="IT177" s="138"/>
      <c r="IU177" s="138"/>
      <c r="IV177" s="138"/>
    </row>
    <row r="178" spans="1:256" s="72" customFormat="1" ht="36.75" customHeight="1">
      <c r="A178" s="118" t="s">
        <v>37</v>
      </c>
      <c r="B178" s="118"/>
      <c r="C178" s="118"/>
      <c r="D178" s="118"/>
      <c r="E178" s="118"/>
      <c r="F178" s="118"/>
      <c r="G178" s="118"/>
      <c r="H178"/>
      <c r="I178"/>
      <c r="J178"/>
      <c r="K178"/>
      <c r="L178"/>
      <c r="M178"/>
      <c r="N178"/>
      <c r="O178" s="118" t="s">
        <v>37</v>
      </c>
      <c r="P178" s="118"/>
      <c r="Q178" s="118"/>
      <c r="R178" s="118"/>
      <c r="S178" s="118"/>
      <c r="T178" s="118"/>
      <c r="U178" s="118"/>
      <c r="V178" s="118" t="s">
        <v>37</v>
      </c>
      <c r="W178" s="118"/>
      <c r="X178" s="118"/>
      <c r="Y178" s="118"/>
      <c r="Z178" s="118"/>
      <c r="AA178" s="118"/>
      <c r="AB178" s="118"/>
      <c r="AC178" s="118" t="s">
        <v>37</v>
      </c>
      <c r="AD178" s="118"/>
      <c r="AE178" s="118"/>
      <c r="AF178" s="118"/>
      <c r="AG178" s="118"/>
      <c r="AH178" s="118"/>
      <c r="AI178" s="118"/>
      <c r="AJ178" s="118" t="s">
        <v>37</v>
      </c>
      <c r="AK178" s="118"/>
      <c r="AL178" s="118"/>
      <c r="AM178" s="118"/>
      <c r="AN178" s="118"/>
      <c r="AO178" s="118"/>
      <c r="AP178" s="118"/>
      <c r="AQ178" s="118" t="s">
        <v>37</v>
      </c>
      <c r="AR178" s="118"/>
      <c r="AS178" s="118"/>
      <c r="AT178" s="118"/>
      <c r="AU178" s="118"/>
      <c r="AV178" s="118"/>
      <c r="AW178" s="118"/>
      <c r="AX178" s="118" t="s">
        <v>37</v>
      </c>
      <c r="AY178" s="118"/>
      <c r="AZ178" s="118"/>
      <c r="BA178" s="118"/>
      <c r="BB178" s="118"/>
      <c r="BC178" s="118"/>
      <c r="BD178" s="118"/>
      <c r="BE178" s="118" t="s">
        <v>37</v>
      </c>
      <c r="BF178" s="118"/>
      <c r="BG178" s="118"/>
      <c r="BH178" s="118"/>
      <c r="BI178" s="118"/>
      <c r="BJ178" s="118"/>
      <c r="BK178" s="118"/>
      <c r="BL178" s="118" t="s">
        <v>37</v>
      </c>
      <c r="BM178" s="118"/>
      <c r="BN178" s="118"/>
      <c r="BO178" s="118"/>
      <c r="BP178" s="118"/>
      <c r="BQ178" s="118"/>
      <c r="BR178" s="118"/>
      <c r="BS178" s="118" t="s">
        <v>37</v>
      </c>
      <c r="BT178" s="118"/>
      <c r="BU178" s="118"/>
      <c r="BV178" s="118"/>
      <c r="BW178" s="118"/>
      <c r="BX178" s="118"/>
      <c r="BY178" s="118"/>
      <c r="BZ178" s="118" t="s">
        <v>37</v>
      </c>
      <c r="CA178" s="118"/>
      <c r="CB178" s="118"/>
      <c r="CC178" s="118"/>
      <c r="CD178" s="118"/>
      <c r="CE178" s="118"/>
      <c r="CF178" s="118"/>
      <c r="CG178" s="118" t="s">
        <v>37</v>
      </c>
      <c r="CH178" s="118"/>
      <c r="CI178" s="118"/>
      <c r="CJ178" s="118"/>
      <c r="CK178" s="118"/>
      <c r="CL178" s="118"/>
      <c r="CM178" s="118"/>
      <c r="CN178" s="118" t="s">
        <v>37</v>
      </c>
      <c r="CO178" s="118"/>
      <c r="CP178" s="118"/>
      <c r="CQ178" s="118"/>
      <c r="CR178" s="118"/>
      <c r="CS178" s="118"/>
      <c r="CT178" s="118"/>
      <c r="CU178" s="118" t="s">
        <v>37</v>
      </c>
      <c r="CV178" s="118"/>
      <c r="CW178" s="118"/>
      <c r="CX178" s="118"/>
      <c r="CY178" s="118"/>
      <c r="CZ178" s="118"/>
      <c r="DA178" s="118"/>
      <c r="DB178" s="118" t="s">
        <v>37</v>
      </c>
      <c r="DC178" s="118"/>
      <c r="DD178" s="118"/>
      <c r="DE178" s="118"/>
      <c r="DF178" s="118"/>
      <c r="DG178" s="118"/>
      <c r="DH178" s="118"/>
      <c r="DI178" s="118" t="s">
        <v>37</v>
      </c>
      <c r="DJ178" s="118"/>
      <c r="DK178" s="118"/>
      <c r="DL178" s="118"/>
      <c r="DM178" s="118"/>
      <c r="DN178" s="118"/>
      <c r="DO178" s="118"/>
      <c r="DP178" s="118" t="s">
        <v>37</v>
      </c>
      <c r="DQ178" s="118"/>
      <c r="DR178" s="118"/>
      <c r="DS178" s="118"/>
      <c r="DT178" s="118"/>
      <c r="DU178" s="118"/>
      <c r="DV178" s="118"/>
      <c r="DW178" s="118" t="s">
        <v>37</v>
      </c>
      <c r="DX178" s="118"/>
      <c r="DY178" s="118"/>
      <c r="DZ178" s="118"/>
      <c r="EA178" s="118"/>
      <c r="EB178" s="118"/>
      <c r="EC178" s="118"/>
      <c r="ED178" s="118" t="s">
        <v>37</v>
      </c>
      <c r="EE178" s="118"/>
      <c r="EF178" s="118"/>
      <c r="EG178" s="118"/>
      <c r="EH178" s="118"/>
      <c r="EI178" s="118"/>
      <c r="EJ178" s="118"/>
      <c r="EK178" s="118" t="s">
        <v>37</v>
      </c>
      <c r="EL178" s="118"/>
      <c r="EM178" s="118"/>
      <c r="EN178" s="118"/>
      <c r="EO178" s="118"/>
      <c r="EP178" s="118"/>
      <c r="EQ178" s="118"/>
      <c r="ER178" s="118" t="s">
        <v>37</v>
      </c>
      <c r="ES178" s="118"/>
      <c r="ET178" s="118"/>
      <c r="EU178" s="118"/>
      <c r="EV178" s="118"/>
      <c r="EW178" s="118"/>
      <c r="EX178" s="118"/>
      <c r="EY178" s="118" t="s">
        <v>37</v>
      </c>
      <c r="EZ178" s="118"/>
      <c r="FA178" s="118"/>
      <c r="FB178" s="118"/>
      <c r="FC178" s="118"/>
      <c r="FD178" s="118"/>
      <c r="FE178" s="118"/>
      <c r="FF178" s="118" t="s">
        <v>37</v>
      </c>
      <c r="FG178" s="118"/>
      <c r="FH178" s="118"/>
      <c r="FI178" s="118"/>
      <c r="FJ178" s="118"/>
      <c r="FK178" s="118"/>
      <c r="FL178" s="118"/>
      <c r="FM178" s="118" t="s">
        <v>37</v>
      </c>
      <c r="FN178" s="118"/>
      <c r="FO178" s="118"/>
      <c r="FP178" s="118"/>
      <c r="FQ178" s="118"/>
      <c r="FR178" s="118"/>
      <c r="FS178" s="118"/>
      <c r="FT178" s="118" t="s">
        <v>37</v>
      </c>
      <c r="FU178" s="118"/>
      <c r="FV178" s="118"/>
      <c r="FW178" s="118"/>
      <c r="FX178" s="118"/>
      <c r="FY178" s="118"/>
      <c r="FZ178" s="118"/>
      <c r="GA178" s="118" t="s">
        <v>37</v>
      </c>
      <c r="GB178" s="118"/>
      <c r="GC178" s="118"/>
      <c r="GD178" s="118"/>
      <c r="GE178" s="118"/>
      <c r="GF178" s="118"/>
      <c r="GG178" s="118"/>
      <c r="GH178" s="118" t="s">
        <v>37</v>
      </c>
      <c r="GI178" s="118"/>
      <c r="GJ178" s="118"/>
      <c r="GK178" s="118"/>
      <c r="GL178" s="118"/>
      <c r="GM178" s="118"/>
      <c r="GN178" s="118"/>
      <c r="GO178" s="118" t="s">
        <v>37</v>
      </c>
      <c r="GP178" s="118"/>
      <c r="GQ178" s="118"/>
      <c r="GR178" s="118"/>
      <c r="GS178" s="118"/>
      <c r="GT178" s="118"/>
      <c r="GU178" s="118"/>
      <c r="GV178" s="118" t="s">
        <v>37</v>
      </c>
      <c r="GW178" s="118"/>
      <c r="GX178" s="118"/>
      <c r="GY178" s="118"/>
      <c r="GZ178" s="118"/>
      <c r="HA178" s="118"/>
      <c r="HB178" s="118"/>
      <c r="HC178" s="118" t="s">
        <v>37</v>
      </c>
      <c r="HD178" s="118"/>
      <c r="HE178" s="118"/>
      <c r="HF178" s="118"/>
      <c r="HG178" s="118"/>
      <c r="HH178" s="118"/>
      <c r="HI178" s="118"/>
      <c r="HJ178" s="118" t="s">
        <v>37</v>
      </c>
      <c r="HK178" s="118"/>
      <c r="HL178" s="118"/>
      <c r="HM178" s="118"/>
      <c r="HN178" s="118"/>
      <c r="HO178" s="118"/>
      <c r="HP178" s="118"/>
      <c r="HQ178" s="118" t="s">
        <v>37</v>
      </c>
      <c r="HR178" s="118"/>
      <c r="HS178" s="118"/>
      <c r="HT178" s="118"/>
      <c r="HU178" s="118"/>
      <c r="HV178" s="118"/>
      <c r="HW178" s="118"/>
      <c r="HX178" s="118" t="s">
        <v>37</v>
      </c>
      <c r="HY178" s="118"/>
      <c r="HZ178" s="118"/>
      <c r="IA178" s="118"/>
      <c r="IB178" s="118"/>
      <c r="IC178" s="118"/>
      <c r="ID178" s="118"/>
      <c r="IE178" s="118" t="s">
        <v>37</v>
      </c>
      <c r="IF178" s="118"/>
      <c r="IG178" s="118"/>
      <c r="IH178" s="118"/>
      <c r="II178" s="118"/>
      <c r="IJ178" s="118"/>
      <c r="IK178" s="118"/>
      <c r="IL178" s="118" t="s">
        <v>37</v>
      </c>
      <c r="IM178" s="118"/>
      <c r="IN178" s="118"/>
      <c r="IO178" s="118"/>
      <c r="IP178" s="118"/>
      <c r="IQ178" s="118"/>
      <c r="IR178" s="118"/>
      <c r="IS178" s="118" t="s">
        <v>37</v>
      </c>
      <c r="IT178" s="118"/>
      <c r="IU178" s="118"/>
      <c r="IV178" s="118"/>
    </row>
    <row r="179" spans="1:256" ht="40.5" customHeight="1">
      <c r="A179" s="140">
        <v>17</v>
      </c>
      <c r="B179" s="141" t="str">
        <f>B173</f>
        <v>Opis techniczny</v>
      </c>
      <c r="C179" s="23" t="s">
        <v>147</v>
      </c>
      <c r="D179" s="120" t="s">
        <v>32</v>
      </c>
      <c r="E179" s="117">
        <f>264.92</f>
        <v>264.92</v>
      </c>
      <c r="F179" s="136"/>
      <c r="G179" s="119"/>
      <c r="H179"/>
      <c r="I179"/>
      <c r="J179"/>
      <c r="K179"/>
      <c r="L179"/>
      <c r="M179"/>
      <c r="N179"/>
      <c r="O179" s="140">
        <v>17</v>
      </c>
      <c r="P179" s="141" t="str">
        <f>P173</f>
        <v>Opis techniczny</v>
      </c>
      <c r="Q179" s="23" t="s">
        <v>147</v>
      </c>
      <c r="R179" s="120" t="s">
        <v>32</v>
      </c>
      <c r="S179" s="117">
        <f>264.92</f>
        <v>264.92</v>
      </c>
      <c r="T179" s="136">
        <v>71.15</v>
      </c>
      <c r="U179" s="119">
        <f>S179*T179</f>
        <v>18849.058</v>
      </c>
      <c r="V179" s="140">
        <v>17</v>
      </c>
      <c r="W179" s="141" t="str">
        <f>W173</f>
        <v>Opis techniczny</v>
      </c>
      <c r="X179" s="23" t="s">
        <v>147</v>
      </c>
      <c r="Y179" s="120" t="s">
        <v>32</v>
      </c>
      <c r="Z179" s="117">
        <f>264.92</f>
        <v>264.92</v>
      </c>
      <c r="AA179" s="136">
        <v>71.15</v>
      </c>
      <c r="AB179" s="119">
        <f>Z179*AA179</f>
        <v>18849.058</v>
      </c>
      <c r="AC179" s="140">
        <v>17</v>
      </c>
      <c r="AD179" s="141" t="str">
        <f>AD173</f>
        <v>Opis techniczny</v>
      </c>
      <c r="AE179" s="23" t="s">
        <v>147</v>
      </c>
      <c r="AF179" s="120" t="s">
        <v>32</v>
      </c>
      <c r="AG179" s="117">
        <f>264.92</f>
        <v>264.92</v>
      </c>
      <c r="AH179" s="136">
        <v>71.15</v>
      </c>
      <c r="AI179" s="119">
        <f>AG179*AH179</f>
        <v>18849.058</v>
      </c>
      <c r="AJ179" s="140">
        <v>17</v>
      </c>
      <c r="AK179" s="141" t="str">
        <f>AK173</f>
        <v>Opis techniczny</v>
      </c>
      <c r="AL179" s="23" t="s">
        <v>147</v>
      </c>
      <c r="AM179" s="120" t="s">
        <v>32</v>
      </c>
      <c r="AN179" s="117">
        <f>264.92</f>
        <v>264.92</v>
      </c>
      <c r="AO179" s="136">
        <v>71.15</v>
      </c>
      <c r="AP179" s="119">
        <f>AN179*AO179</f>
        <v>18849.058</v>
      </c>
      <c r="AQ179" s="140">
        <v>17</v>
      </c>
      <c r="AR179" s="141" t="str">
        <f>AR173</f>
        <v>Opis techniczny</v>
      </c>
      <c r="AS179" s="23" t="s">
        <v>147</v>
      </c>
      <c r="AT179" s="120" t="s">
        <v>32</v>
      </c>
      <c r="AU179" s="117">
        <f>264.92</f>
        <v>264.92</v>
      </c>
      <c r="AV179" s="136">
        <v>71.15</v>
      </c>
      <c r="AW179" s="119">
        <f>AU179*AV179</f>
        <v>18849.058</v>
      </c>
      <c r="AX179" s="140">
        <v>17</v>
      </c>
      <c r="AY179" s="141" t="str">
        <f>AY173</f>
        <v>Opis techniczny</v>
      </c>
      <c r="AZ179" s="23" t="s">
        <v>147</v>
      </c>
      <c r="BA179" s="120" t="s">
        <v>32</v>
      </c>
      <c r="BB179" s="117">
        <f>264.92</f>
        <v>264.92</v>
      </c>
      <c r="BC179" s="136">
        <v>71.15</v>
      </c>
      <c r="BD179" s="119">
        <f>BB179*BC179</f>
        <v>18849.058</v>
      </c>
      <c r="BE179" s="140">
        <v>17</v>
      </c>
      <c r="BF179" s="141" t="str">
        <f>BF173</f>
        <v>Opis techniczny</v>
      </c>
      <c r="BG179" s="23" t="s">
        <v>147</v>
      </c>
      <c r="BH179" s="120" t="s">
        <v>32</v>
      </c>
      <c r="BI179" s="117">
        <f>264.92</f>
        <v>264.92</v>
      </c>
      <c r="BJ179" s="136">
        <v>71.15</v>
      </c>
      <c r="BK179" s="119">
        <f>BI179*BJ179</f>
        <v>18849.058</v>
      </c>
      <c r="BL179" s="140">
        <v>17</v>
      </c>
      <c r="BM179" s="141" t="str">
        <f>BM173</f>
        <v>Opis techniczny</v>
      </c>
      <c r="BN179" s="23" t="s">
        <v>147</v>
      </c>
      <c r="BO179" s="120" t="s">
        <v>32</v>
      </c>
      <c r="BP179" s="117">
        <f>264.92</f>
        <v>264.92</v>
      </c>
      <c r="BQ179" s="136">
        <v>71.15</v>
      </c>
      <c r="BR179" s="119">
        <f>BP179*BQ179</f>
        <v>18849.058</v>
      </c>
      <c r="BS179" s="140">
        <v>17</v>
      </c>
      <c r="BT179" s="141" t="str">
        <f>BT173</f>
        <v>Opis techniczny</v>
      </c>
      <c r="BU179" s="23" t="s">
        <v>147</v>
      </c>
      <c r="BV179" s="120" t="s">
        <v>32</v>
      </c>
      <c r="BW179" s="117">
        <f>264.92</f>
        <v>264.92</v>
      </c>
      <c r="BX179" s="136">
        <v>71.15</v>
      </c>
      <c r="BY179" s="119">
        <f>BW179*BX179</f>
        <v>18849.058</v>
      </c>
      <c r="BZ179" s="140">
        <v>17</v>
      </c>
      <c r="CA179" s="141" t="str">
        <f>CA173</f>
        <v>Opis techniczny</v>
      </c>
      <c r="CB179" s="23" t="s">
        <v>147</v>
      </c>
      <c r="CC179" s="120" t="s">
        <v>32</v>
      </c>
      <c r="CD179" s="117">
        <f>264.92</f>
        <v>264.92</v>
      </c>
      <c r="CE179" s="136">
        <v>71.15</v>
      </c>
      <c r="CF179" s="119">
        <f>CD179*CE179</f>
        <v>18849.058</v>
      </c>
      <c r="CG179" s="140">
        <v>17</v>
      </c>
      <c r="CH179" s="141" t="str">
        <f>CH173</f>
        <v>Opis techniczny</v>
      </c>
      <c r="CI179" s="23" t="s">
        <v>147</v>
      </c>
      <c r="CJ179" s="120" t="s">
        <v>32</v>
      </c>
      <c r="CK179" s="117">
        <f>264.92</f>
        <v>264.92</v>
      </c>
      <c r="CL179" s="136">
        <v>71.15</v>
      </c>
      <c r="CM179" s="119">
        <f>CK179*CL179</f>
        <v>18849.058</v>
      </c>
      <c r="CN179" s="140">
        <v>17</v>
      </c>
      <c r="CO179" s="141" t="str">
        <f>CO173</f>
        <v>Opis techniczny</v>
      </c>
      <c r="CP179" s="23" t="s">
        <v>147</v>
      </c>
      <c r="CQ179" s="120" t="s">
        <v>32</v>
      </c>
      <c r="CR179" s="117">
        <f>264.92</f>
        <v>264.92</v>
      </c>
      <c r="CS179" s="136">
        <v>71.15</v>
      </c>
      <c r="CT179" s="119">
        <f>CR179*CS179</f>
        <v>18849.058</v>
      </c>
      <c r="CU179" s="140">
        <v>17</v>
      </c>
      <c r="CV179" s="141" t="str">
        <f>CV173</f>
        <v>Opis techniczny</v>
      </c>
      <c r="CW179" s="23" t="s">
        <v>147</v>
      </c>
      <c r="CX179" s="120" t="s">
        <v>32</v>
      </c>
      <c r="CY179" s="117">
        <f>264.92</f>
        <v>264.92</v>
      </c>
      <c r="CZ179" s="136">
        <v>71.15</v>
      </c>
      <c r="DA179" s="119">
        <f>CY179*CZ179</f>
        <v>18849.058</v>
      </c>
      <c r="DB179" s="140">
        <v>17</v>
      </c>
      <c r="DC179" s="141" t="str">
        <f>DC173</f>
        <v>Opis techniczny</v>
      </c>
      <c r="DD179" s="23" t="s">
        <v>147</v>
      </c>
      <c r="DE179" s="120" t="s">
        <v>32</v>
      </c>
      <c r="DF179" s="117">
        <f>264.92</f>
        <v>264.92</v>
      </c>
      <c r="DG179" s="136">
        <v>71.15</v>
      </c>
      <c r="DH179" s="119">
        <f>DF179*DG179</f>
        <v>18849.058</v>
      </c>
      <c r="DI179" s="140">
        <v>17</v>
      </c>
      <c r="DJ179" s="141" t="str">
        <f>DJ173</f>
        <v>Opis techniczny</v>
      </c>
      <c r="DK179" s="23" t="s">
        <v>147</v>
      </c>
      <c r="DL179" s="120" t="s">
        <v>32</v>
      </c>
      <c r="DM179" s="117">
        <f>264.92</f>
        <v>264.92</v>
      </c>
      <c r="DN179" s="136">
        <v>71.15</v>
      </c>
      <c r="DO179" s="119">
        <f>DM179*DN179</f>
        <v>18849.058</v>
      </c>
      <c r="DP179" s="140">
        <v>17</v>
      </c>
      <c r="DQ179" s="141" t="str">
        <f>DQ173</f>
        <v>Opis techniczny</v>
      </c>
      <c r="DR179" s="23" t="s">
        <v>147</v>
      </c>
      <c r="DS179" s="120" t="s">
        <v>32</v>
      </c>
      <c r="DT179" s="117">
        <f>264.92</f>
        <v>264.92</v>
      </c>
      <c r="DU179" s="136">
        <v>71.15</v>
      </c>
      <c r="DV179" s="119">
        <f>DT179*DU179</f>
        <v>18849.058</v>
      </c>
      <c r="DW179" s="140">
        <v>17</v>
      </c>
      <c r="DX179" s="141" t="str">
        <f>DX173</f>
        <v>Opis techniczny</v>
      </c>
      <c r="DY179" s="23" t="s">
        <v>147</v>
      </c>
      <c r="DZ179" s="120" t="s">
        <v>32</v>
      </c>
      <c r="EA179" s="117">
        <f>264.92</f>
        <v>264.92</v>
      </c>
      <c r="EB179" s="136">
        <v>71.15</v>
      </c>
      <c r="EC179" s="119">
        <f>EA179*EB179</f>
        <v>18849.058</v>
      </c>
      <c r="ED179" s="140">
        <v>17</v>
      </c>
      <c r="EE179" s="141" t="str">
        <f>EE173</f>
        <v>Opis techniczny</v>
      </c>
      <c r="EF179" s="23" t="s">
        <v>147</v>
      </c>
      <c r="EG179" s="120" t="s">
        <v>32</v>
      </c>
      <c r="EH179" s="117">
        <f>264.92</f>
        <v>264.92</v>
      </c>
      <c r="EI179" s="136">
        <v>71.15</v>
      </c>
      <c r="EJ179" s="119">
        <f>EH179*EI179</f>
        <v>18849.058</v>
      </c>
      <c r="EK179" s="140">
        <v>17</v>
      </c>
      <c r="EL179" s="141" t="str">
        <f>EL173</f>
        <v>Opis techniczny</v>
      </c>
      <c r="EM179" s="23" t="s">
        <v>147</v>
      </c>
      <c r="EN179" s="120" t="s">
        <v>32</v>
      </c>
      <c r="EO179" s="117">
        <f>264.92</f>
        <v>264.92</v>
      </c>
      <c r="EP179" s="136">
        <v>71.15</v>
      </c>
      <c r="EQ179" s="119">
        <f>EO179*EP179</f>
        <v>18849.058</v>
      </c>
      <c r="ER179" s="140">
        <v>17</v>
      </c>
      <c r="ES179" s="141" t="str">
        <f>ES173</f>
        <v>Opis techniczny</v>
      </c>
      <c r="ET179" s="23" t="s">
        <v>147</v>
      </c>
      <c r="EU179" s="120" t="s">
        <v>32</v>
      </c>
      <c r="EV179" s="117">
        <f>264.92</f>
        <v>264.92</v>
      </c>
      <c r="EW179" s="136">
        <v>71.15</v>
      </c>
      <c r="EX179" s="119">
        <f>EV179*EW179</f>
        <v>18849.058</v>
      </c>
      <c r="EY179" s="140">
        <v>17</v>
      </c>
      <c r="EZ179" s="141" t="str">
        <f>EZ173</f>
        <v>Opis techniczny</v>
      </c>
      <c r="FA179" s="23" t="s">
        <v>147</v>
      </c>
      <c r="FB179" s="120" t="s">
        <v>32</v>
      </c>
      <c r="FC179" s="117">
        <f>264.92</f>
        <v>264.92</v>
      </c>
      <c r="FD179" s="136">
        <v>71.15</v>
      </c>
      <c r="FE179" s="119">
        <f>FC179*FD179</f>
        <v>18849.058</v>
      </c>
      <c r="FF179" s="140">
        <v>17</v>
      </c>
      <c r="FG179" s="141" t="str">
        <f>FG173</f>
        <v>Opis techniczny</v>
      </c>
      <c r="FH179" s="23" t="s">
        <v>147</v>
      </c>
      <c r="FI179" s="120" t="s">
        <v>32</v>
      </c>
      <c r="FJ179" s="117">
        <f>264.92</f>
        <v>264.92</v>
      </c>
      <c r="FK179" s="136">
        <v>71.15</v>
      </c>
      <c r="FL179" s="119">
        <f>FJ179*FK179</f>
        <v>18849.058</v>
      </c>
      <c r="FM179" s="140">
        <v>17</v>
      </c>
      <c r="FN179" s="141" t="str">
        <f>FN173</f>
        <v>Opis techniczny</v>
      </c>
      <c r="FO179" s="23" t="s">
        <v>147</v>
      </c>
      <c r="FP179" s="120" t="s">
        <v>32</v>
      </c>
      <c r="FQ179" s="117">
        <f>264.92</f>
        <v>264.92</v>
      </c>
      <c r="FR179" s="136">
        <v>71.15</v>
      </c>
      <c r="FS179" s="119">
        <f>FQ179*FR179</f>
        <v>18849.058</v>
      </c>
      <c r="FT179" s="140">
        <v>17</v>
      </c>
      <c r="FU179" s="141" t="str">
        <f>FU173</f>
        <v>Opis techniczny</v>
      </c>
      <c r="FV179" s="23" t="s">
        <v>147</v>
      </c>
      <c r="FW179" s="120" t="s">
        <v>32</v>
      </c>
      <c r="FX179" s="117">
        <f>264.92</f>
        <v>264.92</v>
      </c>
      <c r="FY179" s="136">
        <v>71.15</v>
      </c>
      <c r="FZ179" s="119">
        <f>FX179*FY179</f>
        <v>18849.058</v>
      </c>
      <c r="GA179" s="140">
        <v>17</v>
      </c>
      <c r="GB179" s="141" t="str">
        <f>GB173</f>
        <v>Opis techniczny</v>
      </c>
      <c r="GC179" s="23" t="s">
        <v>147</v>
      </c>
      <c r="GD179" s="120" t="s">
        <v>32</v>
      </c>
      <c r="GE179" s="117">
        <f>264.92</f>
        <v>264.92</v>
      </c>
      <c r="GF179" s="136">
        <v>71.15</v>
      </c>
      <c r="GG179" s="119">
        <f>GE179*GF179</f>
        <v>18849.058</v>
      </c>
      <c r="GH179" s="140">
        <v>17</v>
      </c>
      <c r="GI179" s="141" t="str">
        <f>GI173</f>
        <v>Opis techniczny</v>
      </c>
      <c r="GJ179" s="23" t="s">
        <v>147</v>
      </c>
      <c r="GK179" s="120" t="s">
        <v>32</v>
      </c>
      <c r="GL179" s="117">
        <f>264.92</f>
        <v>264.92</v>
      </c>
      <c r="GM179" s="136">
        <v>71.15</v>
      </c>
      <c r="GN179" s="119">
        <f>GL179*GM179</f>
        <v>18849.058</v>
      </c>
      <c r="GO179" s="140">
        <v>17</v>
      </c>
      <c r="GP179" s="141" t="str">
        <f>GP173</f>
        <v>Opis techniczny</v>
      </c>
      <c r="GQ179" s="23" t="s">
        <v>147</v>
      </c>
      <c r="GR179" s="120" t="s">
        <v>32</v>
      </c>
      <c r="GS179" s="117">
        <f>264.92</f>
        <v>264.92</v>
      </c>
      <c r="GT179" s="136">
        <v>71.15</v>
      </c>
      <c r="GU179" s="119">
        <f>GS179*GT179</f>
        <v>18849.058</v>
      </c>
      <c r="GV179" s="140">
        <v>17</v>
      </c>
      <c r="GW179" s="141" t="str">
        <f>GW173</f>
        <v>Opis techniczny</v>
      </c>
      <c r="GX179" s="23" t="s">
        <v>147</v>
      </c>
      <c r="GY179" s="120" t="s">
        <v>32</v>
      </c>
      <c r="GZ179" s="117">
        <f>264.92</f>
        <v>264.92</v>
      </c>
      <c r="HA179" s="136">
        <v>71.15</v>
      </c>
      <c r="HB179" s="119">
        <f>GZ179*HA179</f>
        <v>18849.058</v>
      </c>
      <c r="HC179" s="140">
        <v>17</v>
      </c>
      <c r="HD179" s="141" t="str">
        <f>HD173</f>
        <v>Opis techniczny</v>
      </c>
      <c r="HE179" s="23" t="s">
        <v>147</v>
      </c>
      <c r="HF179" s="120" t="s">
        <v>32</v>
      </c>
      <c r="HG179" s="117">
        <f>264.92</f>
        <v>264.92</v>
      </c>
      <c r="HH179" s="136">
        <v>71.15</v>
      </c>
      <c r="HI179" s="119">
        <f>HG179*HH179</f>
        <v>18849.058</v>
      </c>
      <c r="HJ179" s="140">
        <v>17</v>
      </c>
      <c r="HK179" s="141" t="str">
        <f>HK173</f>
        <v>Opis techniczny</v>
      </c>
      <c r="HL179" s="23" t="s">
        <v>147</v>
      </c>
      <c r="HM179" s="120" t="s">
        <v>32</v>
      </c>
      <c r="HN179" s="117">
        <f>264.92</f>
        <v>264.92</v>
      </c>
      <c r="HO179" s="136">
        <v>71.15</v>
      </c>
      <c r="HP179" s="119">
        <f>HN179*HO179</f>
        <v>18849.058</v>
      </c>
      <c r="HQ179" s="140">
        <v>17</v>
      </c>
      <c r="HR179" s="141" t="str">
        <f>HR173</f>
        <v>Opis techniczny</v>
      </c>
      <c r="HS179" s="23" t="s">
        <v>147</v>
      </c>
      <c r="HT179" s="120" t="s">
        <v>32</v>
      </c>
      <c r="HU179" s="117">
        <f>264.92</f>
        <v>264.92</v>
      </c>
      <c r="HV179" s="136">
        <v>71.15</v>
      </c>
      <c r="HW179" s="119">
        <f>HU179*HV179</f>
        <v>18849.058</v>
      </c>
      <c r="HX179" s="140">
        <v>17</v>
      </c>
      <c r="HY179" s="141" t="str">
        <f>HY173</f>
        <v>Opis techniczny</v>
      </c>
      <c r="HZ179" s="23" t="s">
        <v>147</v>
      </c>
      <c r="IA179" s="120" t="s">
        <v>32</v>
      </c>
      <c r="IB179" s="117">
        <f>264.92</f>
        <v>264.92</v>
      </c>
      <c r="IC179" s="136">
        <v>71.15</v>
      </c>
      <c r="ID179" s="119">
        <f>IB179*IC179</f>
        <v>18849.058</v>
      </c>
      <c r="IE179" s="140">
        <v>17</v>
      </c>
      <c r="IF179" s="141" t="str">
        <f>IF173</f>
        <v>Opis techniczny</v>
      </c>
      <c r="IG179" s="23" t="s">
        <v>147</v>
      </c>
      <c r="IH179" s="120" t="s">
        <v>32</v>
      </c>
      <c r="II179" s="117">
        <f>264.92</f>
        <v>264.92</v>
      </c>
      <c r="IJ179" s="136">
        <v>71.15</v>
      </c>
      <c r="IK179" s="119">
        <f>II179*IJ179</f>
        <v>18849.058</v>
      </c>
      <c r="IL179" s="140">
        <v>17</v>
      </c>
      <c r="IM179" s="141" t="str">
        <f>IM173</f>
        <v>Opis techniczny</v>
      </c>
      <c r="IN179" s="23" t="s">
        <v>147</v>
      </c>
      <c r="IO179" s="120" t="s">
        <v>32</v>
      </c>
      <c r="IP179" s="117">
        <f>264.92</f>
        <v>264.92</v>
      </c>
      <c r="IQ179" s="136">
        <v>71.15</v>
      </c>
      <c r="IR179" s="119">
        <f>IP179*IQ179</f>
        <v>18849.058</v>
      </c>
      <c r="IS179" s="140">
        <v>17</v>
      </c>
      <c r="IT179" s="141" t="str">
        <f>IT173</f>
        <v>Opis techniczny</v>
      </c>
      <c r="IU179" s="23" t="s">
        <v>147</v>
      </c>
      <c r="IV179" s="120" t="s">
        <v>32</v>
      </c>
    </row>
    <row r="180" spans="1:256" s="73" customFormat="1" ht="31.5" customHeight="1">
      <c r="A180" s="140"/>
      <c r="B180" s="141"/>
      <c r="C180" s="40" t="s">
        <v>148</v>
      </c>
      <c r="D180" s="120"/>
      <c r="E180" s="117"/>
      <c r="F180" s="136"/>
      <c r="G180" s="119"/>
      <c r="H180"/>
      <c r="I180"/>
      <c r="J180"/>
      <c r="K180"/>
      <c r="L180"/>
      <c r="M180"/>
      <c r="N180"/>
      <c r="O180" s="140"/>
      <c r="P180" s="141"/>
      <c r="Q180" s="40" t="s">
        <v>148</v>
      </c>
      <c r="R180" s="120"/>
      <c r="S180" s="117"/>
      <c r="T180" s="136"/>
      <c r="U180" s="119"/>
      <c r="V180" s="140"/>
      <c r="W180" s="141"/>
      <c r="X180" s="40" t="s">
        <v>148</v>
      </c>
      <c r="Y180" s="120"/>
      <c r="Z180" s="117"/>
      <c r="AA180" s="136"/>
      <c r="AB180" s="119"/>
      <c r="AC180" s="140"/>
      <c r="AD180" s="141"/>
      <c r="AE180" s="40" t="s">
        <v>148</v>
      </c>
      <c r="AF180" s="120"/>
      <c r="AG180" s="117"/>
      <c r="AH180" s="136"/>
      <c r="AI180" s="119"/>
      <c r="AJ180" s="140"/>
      <c r="AK180" s="141"/>
      <c r="AL180" s="40" t="s">
        <v>148</v>
      </c>
      <c r="AM180" s="120"/>
      <c r="AN180" s="117"/>
      <c r="AO180" s="136"/>
      <c r="AP180" s="119"/>
      <c r="AQ180" s="140"/>
      <c r="AR180" s="141"/>
      <c r="AS180" s="40" t="s">
        <v>148</v>
      </c>
      <c r="AT180" s="120"/>
      <c r="AU180" s="117"/>
      <c r="AV180" s="136"/>
      <c r="AW180" s="119"/>
      <c r="AX180" s="140"/>
      <c r="AY180" s="141"/>
      <c r="AZ180" s="40" t="s">
        <v>148</v>
      </c>
      <c r="BA180" s="120"/>
      <c r="BB180" s="117"/>
      <c r="BC180" s="136"/>
      <c r="BD180" s="119"/>
      <c r="BE180" s="140"/>
      <c r="BF180" s="141"/>
      <c r="BG180" s="40" t="s">
        <v>148</v>
      </c>
      <c r="BH180" s="120"/>
      <c r="BI180" s="117"/>
      <c r="BJ180" s="136"/>
      <c r="BK180" s="119"/>
      <c r="BL180" s="140"/>
      <c r="BM180" s="141"/>
      <c r="BN180" s="40" t="s">
        <v>148</v>
      </c>
      <c r="BO180" s="120"/>
      <c r="BP180" s="117"/>
      <c r="BQ180" s="136"/>
      <c r="BR180" s="119"/>
      <c r="BS180" s="140"/>
      <c r="BT180" s="141"/>
      <c r="BU180" s="40" t="s">
        <v>148</v>
      </c>
      <c r="BV180" s="120"/>
      <c r="BW180" s="117"/>
      <c r="BX180" s="136"/>
      <c r="BY180" s="119"/>
      <c r="BZ180" s="140"/>
      <c r="CA180" s="141"/>
      <c r="CB180" s="40" t="s">
        <v>148</v>
      </c>
      <c r="CC180" s="120"/>
      <c r="CD180" s="117"/>
      <c r="CE180" s="136"/>
      <c r="CF180" s="119"/>
      <c r="CG180" s="140"/>
      <c r="CH180" s="141"/>
      <c r="CI180" s="40" t="s">
        <v>148</v>
      </c>
      <c r="CJ180" s="120"/>
      <c r="CK180" s="117"/>
      <c r="CL180" s="136"/>
      <c r="CM180" s="119"/>
      <c r="CN180" s="140"/>
      <c r="CO180" s="141"/>
      <c r="CP180" s="40" t="s">
        <v>148</v>
      </c>
      <c r="CQ180" s="120"/>
      <c r="CR180" s="117"/>
      <c r="CS180" s="136"/>
      <c r="CT180" s="119"/>
      <c r="CU180" s="140"/>
      <c r="CV180" s="141"/>
      <c r="CW180" s="40" t="s">
        <v>148</v>
      </c>
      <c r="CX180" s="120"/>
      <c r="CY180" s="117"/>
      <c r="CZ180" s="136"/>
      <c r="DA180" s="119"/>
      <c r="DB180" s="140"/>
      <c r="DC180" s="141"/>
      <c r="DD180" s="40" t="s">
        <v>148</v>
      </c>
      <c r="DE180" s="120"/>
      <c r="DF180" s="117"/>
      <c r="DG180" s="136"/>
      <c r="DH180" s="119"/>
      <c r="DI180" s="140"/>
      <c r="DJ180" s="141"/>
      <c r="DK180" s="40" t="s">
        <v>148</v>
      </c>
      <c r="DL180" s="120"/>
      <c r="DM180" s="117"/>
      <c r="DN180" s="136"/>
      <c r="DO180" s="119"/>
      <c r="DP180" s="140"/>
      <c r="DQ180" s="141"/>
      <c r="DR180" s="40" t="s">
        <v>148</v>
      </c>
      <c r="DS180" s="120"/>
      <c r="DT180" s="117"/>
      <c r="DU180" s="136"/>
      <c r="DV180" s="119"/>
      <c r="DW180" s="140"/>
      <c r="DX180" s="141"/>
      <c r="DY180" s="40" t="s">
        <v>148</v>
      </c>
      <c r="DZ180" s="120"/>
      <c r="EA180" s="117"/>
      <c r="EB180" s="136"/>
      <c r="EC180" s="119"/>
      <c r="ED180" s="140"/>
      <c r="EE180" s="141"/>
      <c r="EF180" s="40" t="s">
        <v>148</v>
      </c>
      <c r="EG180" s="120"/>
      <c r="EH180" s="117"/>
      <c r="EI180" s="136"/>
      <c r="EJ180" s="119"/>
      <c r="EK180" s="140"/>
      <c r="EL180" s="141"/>
      <c r="EM180" s="40" t="s">
        <v>148</v>
      </c>
      <c r="EN180" s="120"/>
      <c r="EO180" s="117"/>
      <c r="EP180" s="136"/>
      <c r="EQ180" s="119"/>
      <c r="ER180" s="140"/>
      <c r="ES180" s="141"/>
      <c r="ET180" s="40" t="s">
        <v>148</v>
      </c>
      <c r="EU180" s="120"/>
      <c r="EV180" s="117"/>
      <c r="EW180" s="136"/>
      <c r="EX180" s="119"/>
      <c r="EY180" s="140"/>
      <c r="EZ180" s="141"/>
      <c r="FA180" s="40" t="s">
        <v>148</v>
      </c>
      <c r="FB180" s="120"/>
      <c r="FC180" s="117"/>
      <c r="FD180" s="136"/>
      <c r="FE180" s="119"/>
      <c r="FF180" s="140"/>
      <c r="FG180" s="141"/>
      <c r="FH180" s="40" t="s">
        <v>148</v>
      </c>
      <c r="FI180" s="120"/>
      <c r="FJ180" s="117"/>
      <c r="FK180" s="136"/>
      <c r="FL180" s="119"/>
      <c r="FM180" s="140"/>
      <c r="FN180" s="141"/>
      <c r="FO180" s="40" t="s">
        <v>148</v>
      </c>
      <c r="FP180" s="120"/>
      <c r="FQ180" s="117"/>
      <c r="FR180" s="136"/>
      <c r="FS180" s="119"/>
      <c r="FT180" s="140"/>
      <c r="FU180" s="141"/>
      <c r="FV180" s="40" t="s">
        <v>148</v>
      </c>
      <c r="FW180" s="120"/>
      <c r="FX180" s="117"/>
      <c r="FY180" s="136"/>
      <c r="FZ180" s="119"/>
      <c r="GA180" s="140"/>
      <c r="GB180" s="141"/>
      <c r="GC180" s="40" t="s">
        <v>148</v>
      </c>
      <c r="GD180" s="120"/>
      <c r="GE180" s="117"/>
      <c r="GF180" s="136"/>
      <c r="GG180" s="119"/>
      <c r="GH180" s="140"/>
      <c r="GI180" s="141"/>
      <c r="GJ180" s="40" t="s">
        <v>148</v>
      </c>
      <c r="GK180" s="120"/>
      <c r="GL180" s="117"/>
      <c r="GM180" s="136"/>
      <c r="GN180" s="119"/>
      <c r="GO180" s="140"/>
      <c r="GP180" s="141"/>
      <c r="GQ180" s="40" t="s">
        <v>148</v>
      </c>
      <c r="GR180" s="120"/>
      <c r="GS180" s="117"/>
      <c r="GT180" s="136"/>
      <c r="GU180" s="119"/>
      <c r="GV180" s="140"/>
      <c r="GW180" s="141"/>
      <c r="GX180" s="40" t="s">
        <v>148</v>
      </c>
      <c r="GY180" s="120"/>
      <c r="GZ180" s="117"/>
      <c r="HA180" s="136"/>
      <c r="HB180" s="119"/>
      <c r="HC180" s="140"/>
      <c r="HD180" s="141"/>
      <c r="HE180" s="40" t="s">
        <v>148</v>
      </c>
      <c r="HF180" s="120"/>
      <c r="HG180" s="117"/>
      <c r="HH180" s="136"/>
      <c r="HI180" s="119"/>
      <c r="HJ180" s="140"/>
      <c r="HK180" s="141"/>
      <c r="HL180" s="40" t="s">
        <v>148</v>
      </c>
      <c r="HM180" s="120"/>
      <c r="HN180" s="117"/>
      <c r="HO180" s="136"/>
      <c r="HP180" s="119"/>
      <c r="HQ180" s="140"/>
      <c r="HR180" s="141"/>
      <c r="HS180" s="40" t="s">
        <v>148</v>
      </c>
      <c r="HT180" s="120"/>
      <c r="HU180" s="117"/>
      <c r="HV180" s="136"/>
      <c r="HW180" s="119"/>
      <c r="HX180" s="140"/>
      <c r="HY180" s="141"/>
      <c r="HZ180" s="40" t="s">
        <v>148</v>
      </c>
      <c r="IA180" s="120"/>
      <c r="IB180" s="117"/>
      <c r="IC180" s="136"/>
      <c r="ID180" s="119"/>
      <c r="IE180" s="140"/>
      <c r="IF180" s="141"/>
      <c r="IG180" s="40" t="s">
        <v>148</v>
      </c>
      <c r="IH180" s="120"/>
      <c r="II180" s="117"/>
      <c r="IJ180" s="136"/>
      <c r="IK180" s="119"/>
      <c r="IL180" s="140"/>
      <c r="IM180" s="141"/>
      <c r="IN180" s="40" t="s">
        <v>148</v>
      </c>
      <c r="IO180" s="120"/>
      <c r="IP180" s="117"/>
      <c r="IQ180" s="136"/>
      <c r="IR180" s="119"/>
      <c r="IS180" s="140"/>
      <c r="IT180" s="141"/>
      <c r="IU180" s="40" t="s">
        <v>148</v>
      </c>
      <c r="IV180" s="120"/>
    </row>
    <row r="181" spans="1:256" ht="43.5" customHeight="1">
      <c r="A181" s="140">
        <v>18</v>
      </c>
      <c r="B181" s="141" t="str">
        <f>B175</f>
        <v>Opis techniczny</v>
      </c>
      <c r="C181" s="23" t="s">
        <v>149</v>
      </c>
      <c r="D181" s="120" t="s">
        <v>32</v>
      </c>
      <c r="E181" s="117">
        <f>E175</f>
        <v>92.99</v>
      </c>
      <c r="F181" s="136"/>
      <c r="G181" s="119"/>
      <c r="H181"/>
      <c r="I181"/>
      <c r="J181"/>
      <c r="K181"/>
      <c r="L181"/>
      <c r="M181"/>
      <c r="N181"/>
      <c r="O181" s="140">
        <v>18</v>
      </c>
      <c r="P181" s="141" t="str">
        <f>P175</f>
        <v>Opis techniczny</v>
      </c>
      <c r="Q181" s="23" t="s">
        <v>149</v>
      </c>
      <c r="R181" s="120" t="s">
        <v>32</v>
      </c>
      <c r="S181" s="117">
        <f>S175</f>
        <v>92.99</v>
      </c>
      <c r="T181" s="136">
        <v>80.55</v>
      </c>
      <c r="U181" s="119">
        <f>S181*T181</f>
        <v>7490.344499999999</v>
      </c>
      <c r="V181" s="140">
        <v>18</v>
      </c>
      <c r="W181" s="141" t="str">
        <f>W175</f>
        <v>Opis techniczny</v>
      </c>
      <c r="X181" s="23" t="s">
        <v>149</v>
      </c>
      <c r="Y181" s="120" t="s">
        <v>32</v>
      </c>
      <c r="Z181" s="117">
        <f>Z175</f>
        <v>92.99</v>
      </c>
      <c r="AA181" s="136">
        <v>80.55</v>
      </c>
      <c r="AB181" s="119">
        <f>Z181*AA181</f>
        <v>7490.344499999999</v>
      </c>
      <c r="AC181" s="140">
        <v>18</v>
      </c>
      <c r="AD181" s="141" t="str">
        <f>AD175</f>
        <v>Opis techniczny</v>
      </c>
      <c r="AE181" s="23" t="s">
        <v>149</v>
      </c>
      <c r="AF181" s="120" t="s">
        <v>32</v>
      </c>
      <c r="AG181" s="117">
        <f>AG175</f>
        <v>92.99</v>
      </c>
      <c r="AH181" s="136">
        <v>80.55</v>
      </c>
      <c r="AI181" s="119">
        <f>AG181*AH181</f>
        <v>7490.344499999999</v>
      </c>
      <c r="AJ181" s="140">
        <v>18</v>
      </c>
      <c r="AK181" s="141" t="str">
        <f>AK175</f>
        <v>Opis techniczny</v>
      </c>
      <c r="AL181" s="23" t="s">
        <v>149</v>
      </c>
      <c r="AM181" s="120" t="s">
        <v>32</v>
      </c>
      <c r="AN181" s="117">
        <f>AN175</f>
        <v>92.99</v>
      </c>
      <c r="AO181" s="136">
        <v>80.55</v>
      </c>
      <c r="AP181" s="119">
        <f>AN181*AO181</f>
        <v>7490.344499999999</v>
      </c>
      <c r="AQ181" s="140">
        <v>18</v>
      </c>
      <c r="AR181" s="141" t="str">
        <f>AR175</f>
        <v>Opis techniczny</v>
      </c>
      <c r="AS181" s="23" t="s">
        <v>149</v>
      </c>
      <c r="AT181" s="120" t="s">
        <v>32</v>
      </c>
      <c r="AU181" s="117">
        <f>AU175</f>
        <v>92.99</v>
      </c>
      <c r="AV181" s="136">
        <v>80.55</v>
      </c>
      <c r="AW181" s="119">
        <f>AU181*AV181</f>
        <v>7490.344499999999</v>
      </c>
      <c r="AX181" s="140">
        <v>18</v>
      </c>
      <c r="AY181" s="141" t="str">
        <f>AY175</f>
        <v>Opis techniczny</v>
      </c>
      <c r="AZ181" s="23" t="s">
        <v>149</v>
      </c>
      <c r="BA181" s="120" t="s">
        <v>32</v>
      </c>
      <c r="BB181" s="117">
        <f>BB175</f>
        <v>92.99</v>
      </c>
      <c r="BC181" s="136">
        <v>80.55</v>
      </c>
      <c r="BD181" s="119">
        <f>BB181*BC181</f>
        <v>7490.344499999999</v>
      </c>
      <c r="BE181" s="140">
        <v>18</v>
      </c>
      <c r="BF181" s="141" t="str">
        <f>BF175</f>
        <v>Opis techniczny</v>
      </c>
      <c r="BG181" s="23" t="s">
        <v>149</v>
      </c>
      <c r="BH181" s="120" t="s">
        <v>32</v>
      </c>
      <c r="BI181" s="117">
        <f>BI175</f>
        <v>92.99</v>
      </c>
      <c r="BJ181" s="136">
        <v>80.55</v>
      </c>
      <c r="BK181" s="119">
        <f>BI181*BJ181</f>
        <v>7490.344499999999</v>
      </c>
      <c r="BL181" s="140">
        <v>18</v>
      </c>
      <c r="BM181" s="141" t="str">
        <f>BM175</f>
        <v>Opis techniczny</v>
      </c>
      <c r="BN181" s="23" t="s">
        <v>149</v>
      </c>
      <c r="BO181" s="120" t="s">
        <v>32</v>
      </c>
      <c r="BP181" s="117">
        <f>BP175</f>
        <v>92.99</v>
      </c>
      <c r="BQ181" s="136">
        <v>80.55</v>
      </c>
      <c r="BR181" s="119">
        <f>BP181*BQ181</f>
        <v>7490.344499999999</v>
      </c>
      <c r="BS181" s="140">
        <v>18</v>
      </c>
      <c r="BT181" s="141" t="str">
        <f>BT175</f>
        <v>Opis techniczny</v>
      </c>
      <c r="BU181" s="23" t="s">
        <v>149</v>
      </c>
      <c r="BV181" s="120" t="s">
        <v>32</v>
      </c>
      <c r="BW181" s="117">
        <f>BW175</f>
        <v>92.99</v>
      </c>
      <c r="BX181" s="136">
        <v>80.55</v>
      </c>
      <c r="BY181" s="119">
        <f>BW181*BX181</f>
        <v>7490.344499999999</v>
      </c>
      <c r="BZ181" s="140">
        <v>18</v>
      </c>
      <c r="CA181" s="141" t="str">
        <f>CA175</f>
        <v>Opis techniczny</v>
      </c>
      <c r="CB181" s="23" t="s">
        <v>149</v>
      </c>
      <c r="CC181" s="120" t="s">
        <v>32</v>
      </c>
      <c r="CD181" s="117">
        <f>CD175</f>
        <v>92.99</v>
      </c>
      <c r="CE181" s="136">
        <v>80.55</v>
      </c>
      <c r="CF181" s="119">
        <f>CD181*CE181</f>
        <v>7490.344499999999</v>
      </c>
      <c r="CG181" s="140">
        <v>18</v>
      </c>
      <c r="CH181" s="141" t="str">
        <f>CH175</f>
        <v>Opis techniczny</v>
      </c>
      <c r="CI181" s="23" t="s">
        <v>149</v>
      </c>
      <c r="CJ181" s="120" t="s">
        <v>32</v>
      </c>
      <c r="CK181" s="117">
        <f>CK175</f>
        <v>92.99</v>
      </c>
      <c r="CL181" s="136">
        <v>80.55</v>
      </c>
      <c r="CM181" s="119">
        <f>CK181*CL181</f>
        <v>7490.344499999999</v>
      </c>
      <c r="CN181" s="140">
        <v>18</v>
      </c>
      <c r="CO181" s="141" t="str">
        <f>CO175</f>
        <v>Opis techniczny</v>
      </c>
      <c r="CP181" s="23" t="s">
        <v>149</v>
      </c>
      <c r="CQ181" s="120" t="s">
        <v>32</v>
      </c>
      <c r="CR181" s="117">
        <f>CR175</f>
        <v>92.99</v>
      </c>
      <c r="CS181" s="136">
        <v>80.55</v>
      </c>
      <c r="CT181" s="119">
        <f>CR181*CS181</f>
        <v>7490.344499999999</v>
      </c>
      <c r="CU181" s="140">
        <v>18</v>
      </c>
      <c r="CV181" s="141" t="str">
        <f>CV175</f>
        <v>Opis techniczny</v>
      </c>
      <c r="CW181" s="23" t="s">
        <v>149</v>
      </c>
      <c r="CX181" s="120" t="s">
        <v>32</v>
      </c>
      <c r="CY181" s="117">
        <f>CY175</f>
        <v>92.99</v>
      </c>
      <c r="CZ181" s="136">
        <v>80.55</v>
      </c>
      <c r="DA181" s="119">
        <f>CY181*CZ181</f>
        <v>7490.344499999999</v>
      </c>
      <c r="DB181" s="140">
        <v>18</v>
      </c>
      <c r="DC181" s="141" t="str">
        <f>DC175</f>
        <v>Opis techniczny</v>
      </c>
      <c r="DD181" s="23" t="s">
        <v>149</v>
      </c>
      <c r="DE181" s="120" t="s">
        <v>32</v>
      </c>
      <c r="DF181" s="117">
        <f>DF175</f>
        <v>92.99</v>
      </c>
      <c r="DG181" s="136">
        <v>80.55</v>
      </c>
      <c r="DH181" s="119">
        <f>DF181*DG181</f>
        <v>7490.344499999999</v>
      </c>
      <c r="DI181" s="140">
        <v>18</v>
      </c>
      <c r="DJ181" s="141" t="str">
        <f>DJ175</f>
        <v>Opis techniczny</v>
      </c>
      <c r="DK181" s="23" t="s">
        <v>149</v>
      </c>
      <c r="DL181" s="120" t="s">
        <v>32</v>
      </c>
      <c r="DM181" s="117">
        <f>DM175</f>
        <v>92.99</v>
      </c>
      <c r="DN181" s="136">
        <v>80.55</v>
      </c>
      <c r="DO181" s="119">
        <f>DM181*DN181</f>
        <v>7490.344499999999</v>
      </c>
      <c r="DP181" s="140">
        <v>18</v>
      </c>
      <c r="DQ181" s="141" t="str">
        <f>DQ175</f>
        <v>Opis techniczny</v>
      </c>
      <c r="DR181" s="23" t="s">
        <v>149</v>
      </c>
      <c r="DS181" s="120" t="s">
        <v>32</v>
      </c>
      <c r="DT181" s="117">
        <f>DT175</f>
        <v>92.99</v>
      </c>
      <c r="DU181" s="136">
        <v>80.55</v>
      </c>
      <c r="DV181" s="119">
        <f>DT181*DU181</f>
        <v>7490.344499999999</v>
      </c>
      <c r="DW181" s="140">
        <v>18</v>
      </c>
      <c r="DX181" s="141" t="str">
        <f>DX175</f>
        <v>Opis techniczny</v>
      </c>
      <c r="DY181" s="23" t="s">
        <v>149</v>
      </c>
      <c r="DZ181" s="120" t="s">
        <v>32</v>
      </c>
      <c r="EA181" s="117">
        <f>EA175</f>
        <v>92.99</v>
      </c>
      <c r="EB181" s="136">
        <v>80.55</v>
      </c>
      <c r="EC181" s="119">
        <f>EA181*EB181</f>
        <v>7490.344499999999</v>
      </c>
      <c r="ED181" s="140">
        <v>18</v>
      </c>
      <c r="EE181" s="141" t="str">
        <f>EE175</f>
        <v>Opis techniczny</v>
      </c>
      <c r="EF181" s="23" t="s">
        <v>149</v>
      </c>
      <c r="EG181" s="120" t="s">
        <v>32</v>
      </c>
      <c r="EH181" s="117">
        <f>EH175</f>
        <v>92.99</v>
      </c>
      <c r="EI181" s="136">
        <v>80.55</v>
      </c>
      <c r="EJ181" s="119">
        <f>EH181*EI181</f>
        <v>7490.344499999999</v>
      </c>
      <c r="EK181" s="140">
        <v>18</v>
      </c>
      <c r="EL181" s="141" t="str">
        <f>EL175</f>
        <v>Opis techniczny</v>
      </c>
      <c r="EM181" s="23" t="s">
        <v>149</v>
      </c>
      <c r="EN181" s="120" t="s">
        <v>32</v>
      </c>
      <c r="EO181" s="117">
        <f>EO175</f>
        <v>92.99</v>
      </c>
      <c r="EP181" s="136">
        <v>80.55</v>
      </c>
      <c r="EQ181" s="119">
        <f>EO181*EP181</f>
        <v>7490.344499999999</v>
      </c>
      <c r="ER181" s="140">
        <v>18</v>
      </c>
      <c r="ES181" s="141" t="str">
        <f>ES175</f>
        <v>Opis techniczny</v>
      </c>
      <c r="ET181" s="23" t="s">
        <v>149</v>
      </c>
      <c r="EU181" s="120" t="s">
        <v>32</v>
      </c>
      <c r="EV181" s="117">
        <f>EV175</f>
        <v>92.99</v>
      </c>
      <c r="EW181" s="136">
        <v>80.55</v>
      </c>
      <c r="EX181" s="119">
        <f>EV181*EW181</f>
        <v>7490.344499999999</v>
      </c>
      <c r="EY181" s="140">
        <v>18</v>
      </c>
      <c r="EZ181" s="141" t="str">
        <f>EZ175</f>
        <v>Opis techniczny</v>
      </c>
      <c r="FA181" s="23" t="s">
        <v>149</v>
      </c>
      <c r="FB181" s="120" t="s">
        <v>32</v>
      </c>
      <c r="FC181" s="117">
        <f>FC175</f>
        <v>92.99</v>
      </c>
      <c r="FD181" s="136">
        <v>80.55</v>
      </c>
      <c r="FE181" s="119">
        <f>FC181*FD181</f>
        <v>7490.344499999999</v>
      </c>
      <c r="FF181" s="140">
        <v>18</v>
      </c>
      <c r="FG181" s="141" t="str">
        <f>FG175</f>
        <v>Opis techniczny</v>
      </c>
      <c r="FH181" s="23" t="s">
        <v>149</v>
      </c>
      <c r="FI181" s="120" t="s">
        <v>32</v>
      </c>
      <c r="FJ181" s="117">
        <f>FJ175</f>
        <v>92.99</v>
      </c>
      <c r="FK181" s="136">
        <v>80.55</v>
      </c>
      <c r="FL181" s="119">
        <f>FJ181*FK181</f>
        <v>7490.344499999999</v>
      </c>
      <c r="FM181" s="140">
        <v>18</v>
      </c>
      <c r="FN181" s="141" t="str">
        <f>FN175</f>
        <v>Opis techniczny</v>
      </c>
      <c r="FO181" s="23" t="s">
        <v>149</v>
      </c>
      <c r="FP181" s="120" t="s">
        <v>32</v>
      </c>
      <c r="FQ181" s="117">
        <f>FQ175</f>
        <v>92.99</v>
      </c>
      <c r="FR181" s="136">
        <v>80.55</v>
      </c>
      <c r="FS181" s="119">
        <f>FQ181*FR181</f>
        <v>7490.344499999999</v>
      </c>
      <c r="FT181" s="140">
        <v>18</v>
      </c>
      <c r="FU181" s="141" t="str">
        <f>FU175</f>
        <v>Opis techniczny</v>
      </c>
      <c r="FV181" s="23" t="s">
        <v>149</v>
      </c>
      <c r="FW181" s="120" t="s">
        <v>32</v>
      </c>
      <c r="FX181" s="117">
        <f>FX175</f>
        <v>92.99</v>
      </c>
      <c r="FY181" s="136">
        <v>80.55</v>
      </c>
      <c r="FZ181" s="119">
        <f>FX181*FY181</f>
        <v>7490.344499999999</v>
      </c>
      <c r="GA181" s="140">
        <v>18</v>
      </c>
      <c r="GB181" s="141" t="str">
        <f>GB175</f>
        <v>Opis techniczny</v>
      </c>
      <c r="GC181" s="23" t="s">
        <v>149</v>
      </c>
      <c r="GD181" s="120" t="s">
        <v>32</v>
      </c>
      <c r="GE181" s="117">
        <f>GE175</f>
        <v>92.99</v>
      </c>
      <c r="GF181" s="136">
        <v>80.55</v>
      </c>
      <c r="GG181" s="119">
        <f>GE181*GF181</f>
        <v>7490.344499999999</v>
      </c>
      <c r="GH181" s="140">
        <v>18</v>
      </c>
      <c r="GI181" s="141" t="str">
        <f>GI175</f>
        <v>Opis techniczny</v>
      </c>
      <c r="GJ181" s="23" t="s">
        <v>149</v>
      </c>
      <c r="GK181" s="120" t="s">
        <v>32</v>
      </c>
      <c r="GL181" s="117">
        <f>GL175</f>
        <v>92.99</v>
      </c>
      <c r="GM181" s="136">
        <v>80.55</v>
      </c>
      <c r="GN181" s="119">
        <f>GL181*GM181</f>
        <v>7490.344499999999</v>
      </c>
      <c r="GO181" s="140">
        <v>18</v>
      </c>
      <c r="GP181" s="141" t="str">
        <f>GP175</f>
        <v>Opis techniczny</v>
      </c>
      <c r="GQ181" s="23" t="s">
        <v>149</v>
      </c>
      <c r="GR181" s="120" t="s">
        <v>32</v>
      </c>
      <c r="GS181" s="117">
        <f>GS175</f>
        <v>92.99</v>
      </c>
      <c r="GT181" s="136">
        <v>80.55</v>
      </c>
      <c r="GU181" s="119">
        <f>GS181*GT181</f>
        <v>7490.344499999999</v>
      </c>
      <c r="GV181" s="140">
        <v>18</v>
      </c>
      <c r="GW181" s="141" t="str">
        <f>GW175</f>
        <v>Opis techniczny</v>
      </c>
      <c r="GX181" s="23" t="s">
        <v>149</v>
      </c>
      <c r="GY181" s="120" t="s">
        <v>32</v>
      </c>
      <c r="GZ181" s="117">
        <f>GZ175</f>
        <v>92.99</v>
      </c>
      <c r="HA181" s="136">
        <v>80.55</v>
      </c>
      <c r="HB181" s="119">
        <f>GZ181*HA181</f>
        <v>7490.344499999999</v>
      </c>
      <c r="HC181" s="140">
        <v>18</v>
      </c>
      <c r="HD181" s="141" t="str">
        <f>HD175</f>
        <v>Opis techniczny</v>
      </c>
      <c r="HE181" s="23" t="s">
        <v>149</v>
      </c>
      <c r="HF181" s="120" t="s">
        <v>32</v>
      </c>
      <c r="HG181" s="117">
        <f>HG175</f>
        <v>92.99</v>
      </c>
      <c r="HH181" s="136">
        <v>80.55</v>
      </c>
      <c r="HI181" s="119">
        <f>HG181*HH181</f>
        <v>7490.344499999999</v>
      </c>
      <c r="HJ181" s="140">
        <v>18</v>
      </c>
      <c r="HK181" s="141" t="str">
        <f>HK175</f>
        <v>Opis techniczny</v>
      </c>
      <c r="HL181" s="23" t="s">
        <v>149</v>
      </c>
      <c r="HM181" s="120" t="s">
        <v>32</v>
      </c>
      <c r="HN181" s="117">
        <f>HN175</f>
        <v>92.99</v>
      </c>
      <c r="HO181" s="136">
        <v>80.55</v>
      </c>
      <c r="HP181" s="119">
        <f>HN181*HO181</f>
        <v>7490.344499999999</v>
      </c>
      <c r="HQ181" s="140">
        <v>18</v>
      </c>
      <c r="HR181" s="141" t="str">
        <f>HR175</f>
        <v>Opis techniczny</v>
      </c>
      <c r="HS181" s="23" t="s">
        <v>149</v>
      </c>
      <c r="HT181" s="120" t="s">
        <v>32</v>
      </c>
      <c r="HU181" s="117">
        <f>HU175</f>
        <v>92.99</v>
      </c>
      <c r="HV181" s="136">
        <v>80.55</v>
      </c>
      <c r="HW181" s="119">
        <f>HU181*HV181</f>
        <v>7490.344499999999</v>
      </c>
      <c r="HX181" s="140">
        <v>18</v>
      </c>
      <c r="HY181" s="141" t="str">
        <f>HY175</f>
        <v>Opis techniczny</v>
      </c>
      <c r="HZ181" s="23" t="s">
        <v>149</v>
      </c>
      <c r="IA181" s="120" t="s">
        <v>32</v>
      </c>
      <c r="IB181" s="117">
        <f>IB175</f>
        <v>92.99</v>
      </c>
      <c r="IC181" s="136">
        <v>80.55</v>
      </c>
      <c r="ID181" s="119">
        <f>IB181*IC181</f>
        <v>7490.344499999999</v>
      </c>
      <c r="IE181" s="140">
        <v>18</v>
      </c>
      <c r="IF181" s="141" t="str">
        <f>IF175</f>
        <v>Opis techniczny</v>
      </c>
      <c r="IG181" s="23" t="s">
        <v>149</v>
      </c>
      <c r="IH181" s="120" t="s">
        <v>32</v>
      </c>
      <c r="II181" s="117">
        <f>II175</f>
        <v>92.99</v>
      </c>
      <c r="IJ181" s="136">
        <v>80.55</v>
      </c>
      <c r="IK181" s="119">
        <f>II181*IJ181</f>
        <v>7490.344499999999</v>
      </c>
      <c r="IL181" s="140">
        <v>18</v>
      </c>
      <c r="IM181" s="141" t="str">
        <f>IM175</f>
        <v>Opis techniczny</v>
      </c>
      <c r="IN181" s="23" t="s">
        <v>149</v>
      </c>
      <c r="IO181" s="120" t="s">
        <v>32</v>
      </c>
      <c r="IP181" s="117">
        <f>IP175</f>
        <v>92.99</v>
      </c>
      <c r="IQ181" s="136">
        <v>80.55</v>
      </c>
      <c r="IR181" s="119">
        <f>IP181*IQ181</f>
        <v>7490.344499999999</v>
      </c>
      <c r="IS181" s="140">
        <v>18</v>
      </c>
      <c r="IT181" s="141" t="str">
        <f>IT175</f>
        <v>Opis techniczny</v>
      </c>
      <c r="IU181" s="23" t="s">
        <v>149</v>
      </c>
      <c r="IV181" s="120" t="s">
        <v>32</v>
      </c>
    </row>
    <row r="182" spans="1:256" s="73" customFormat="1" ht="30">
      <c r="A182" s="140"/>
      <c r="B182" s="141"/>
      <c r="C182" s="40" t="s">
        <v>150</v>
      </c>
      <c r="D182" s="120"/>
      <c r="E182" s="117"/>
      <c r="F182" s="136"/>
      <c r="G182" s="119"/>
      <c r="H182"/>
      <c r="I182"/>
      <c r="J182"/>
      <c r="K182"/>
      <c r="L182"/>
      <c r="M182"/>
      <c r="N182"/>
      <c r="O182" s="140"/>
      <c r="P182" s="141"/>
      <c r="Q182" s="40" t="s">
        <v>150</v>
      </c>
      <c r="R182" s="120"/>
      <c r="S182" s="117"/>
      <c r="T182" s="136"/>
      <c r="U182" s="119"/>
      <c r="V182" s="140"/>
      <c r="W182" s="141"/>
      <c r="X182" s="40" t="s">
        <v>150</v>
      </c>
      <c r="Y182" s="120"/>
      <c r="Z182" s="117"/>
      <c r="AA182" s="136"/>
      <c r="AB182" s="119"/>
      <c r="AC182" s="140"/>
      <c r="AD182" s="141"/>
      <c r="AE182" s="40" t="s">
        <v>150</v>
      </c>
      <c r="AF182" s="120"/>
      <c r="AG182" s="117"/>
      <c r="AH182" s="136"/>
      <c r="AI182" s="119"/>
      <c r="AJ182" s="140"/>
      <c r="AK182" s="141"/>
      <c r="AL182" s="40" t="s">
        <v>150</v>
      </c>
      <c r="AM182" s="120"/>
      <c r="AN182" s="117"/>
      <c r="AO182" s="136"/>
      <c r="AP182" s="119"/>
      <c r="AQ182" s="140"/>
      <c r="AR182" s="141"/>
      <c r="AS182" s="40" t="s">
        <v>150</v>
      </c>
      <c r="AT182" s="120"/>
      <c r="AU182" s="117"/>
      <c r="AV182" s="136"/>
      <c r="AW182" s="119"/>
      <c r="AX182" s="140"/>
      <c r="AY182" s="141"/>
      <c r="AZ182" s="40" t="s">
        <v>150</v>
      </c>
      <c r="BA182" s="120"/>
      <c r="BB182" s="117"/>
      <c r="BC182" s="136"/>
      <c r="BD182" s="119"/>
      <c r="BE182" s="140"/>
      <c r="BF182" s="141"/>
      <c r="BG182" s="40" t="s">
        <v>150</v>
      </c>
      <c r="BH182" s="120"/>
      <c r="BI182" s="117"/>
      <c r="BJ182" s="136"/>
      <c r="BK182" s="119"/>
      <c r="BL182" s="140"/>
      <c r="BM182" s="141"/>
      <c r="BN182" s="40" t="s">
        <v>150</v>
      </c>
      <c r="BO182" s="120"/>
      <c r="BP182" s="117"/>
      <c r="BQ182" s="136"/>
      <c r="BR182" s="119"/>
      <c r="BS182" s="140"/>
      <c r="BT182" s="141"/>
      <c r="BU182" s="40" t="s">
        <v>150</v>
      </c>
      <c r="BV182" s="120"/>
      <c r="BW182" s="117"/>
      <c r="BX182" s="136"/>
      <c r="BY182" s="119"/>
      <c r="BZ182" s="140"/>
      <c r="CA182" s="141"/>
      <c r="CB182" s="40" t="s">
        <v>150</v>
      </c>
      <c r="CC182" s="120"/>
      <c r="CD182" s="117"/>
      <c r="CE182" s="136"/>
      <c r="CF182" s="119"/>
      <c r="CG182" s="140"/>
      <c r="CH182" s="141"/>
      <c r="CI182" s="40" t="s">
        <v>150</v>
      </c>
      <c r="CJ182" s="120"/>
      <c r="CK182" s="117"/>
      <c r="CL182" s="136"/>
      <c r="CM182" s="119"/>
      <c r="CN182" s="140"/>
      <c r="CO182" s="141"/>
      <c r="CP182" s="40" t="s">
        <v>150</v>
      </c>
      <c r="CQ182" s="120"/>
      <c r="CR182" s="117"/>
      <c r="CS182" s="136"/>
      <c r="CT182" s="119"/>
      <c r="CU182" s="140"/>
      <c r="CV182" s="141"/>
      <c r="CW182" s="40" t="s">
        <v>150</v>
      </c>
      <c r="CX182" s="120"/>
      <c r="CY182" s="117"/>
      <c r="CZ182" s="136"/>
      <c r="DA182" s="119"/>
      <c r="DB182" s="140"/>
      <c r="DC182" s="141"/>
      <c r="DD182" s="40" t="s">
        <v>150</v>
      </c>
      <c r="DE182" s="120"/>
      <c r="DF182" s="117"/>
      <c r="DG182" s="136"/>
      <c r="DH182" s="119"/>
      <c r="DI182" s="140"/>
      <c r="DJ182" s="141"/>
      <c r="DK182" s="40" t="s">
        <v>150</v>
      </c>
      <c r="DL182" s="120"/>
      <c r="DM182" s="117"/>
      <c r="DN182" s="136"/>
      <c r="DO182" s="119"/>
      <c r="DP182" s="140"/>
      <c r="DQ182" s="141"/>
      <c r="DR182" s="40" t="s">
        <v>150</v>
      </c>
      <c r="DS182" s="120"/>
      <c r="DT182" s="117"/>
      <c r="DU182" s="136"/>
      <c r="DV182" s="119"/>
      <c r="DW182" s="140"/>
      <c r="DX182" s="141"/>
      <c r="DY182" s="40" t="s">
        <v>150</v>
      </c>
      <c r="DZ182" s="120"/>
      <c r="EA182" s="117"/>
      <c r="EB182" s="136"/>
      <c r="EC182" s="119"/>
      <c r="ED182" s="140"/>
      <c r="EE182" s="141"/>
      <c r="EF182" s="40" t="s">
        <v>150</v>
      </c>
      <c r="EG182" s="120"/>
      <c r="EH182" s="117"/>
      <c r="EI182" s="136"/>
      <c r="EJ182" s="119"/>
      <c r="EK182" s="140"/>
      <c r="EL182" s="141"/>
      <c r="EM182" s="40" t="s">
        <v>150</v>
      </c>
      <c r="EN182" s="120"/>
      <c r="EO182" s="117"/>
      <c r="EP182" s="136"/>
      <c r="EQ182" s="119"/>
      <c r="ER182" s="140"/>
      <c r="ES182" s="141"/>
      <c r="ET182" s="40" t="s">
        <v>150</v>
      </c>
      <c r="EU182" s="120"/>
      <c r="EV182" s="117"/>
      <c r="EW182" s="136"/>
      <c r="EX182" s="119"/>
      <c r="EY182" s="140"/>
      <c r="EZ182" s="141"/>
      <c r="FA182" s="40" t="s">
        <v>150</v>
      </c>
      <c r="FB182" s="120"/>
      <c r="FC182" s="117"/>
      <c r="FD182" s="136"/>
      <c r="FE182" s="119"/>
      <c r="FF182" s="140"/>
      <c r="FG182" s="141"/>
      <c r="FH182" s="40" t="s">
        <v>150</v>
      </c>
      <c r="FI182" s="120"/>
      <c r="FJ182" s="117"/>
      <c r="FK182" s="136"/>
      <c r="FL182" s="119"/>
      <c r="FM182" s="140"/>
      <c r="FN182" s="141"/>
      <c r="FO182" s="40" t="s">
        <v>150</v>
      </c>
      <c r="FP182" s="120"/>
      <c r="FQ182" s="117"/>
      <c r="FR182" s="136"/>
      <c r="FS182" s="119"/>
      <c r="FT182" s="140"/>
      <c r="FU182" s="141"/>
      <c r="FV182" s="40" t="s">
        <v>150</v>
      </c>
      <c r="FW182" s="120"/>
      <c r="FX182" s="117"/>
      <c r="FY182" s="136"/>
      <c r="FZ182" s="119"/>
      <c r="GA182" s="140"/>
      <c r="GB182" s="141"/>
      <c r="GC182" s="40" t="s">
        <v>150</v>
      </c>
      <c r="GD182" s="120"/>
      <c r="GE182" s="117"/>
      <c r="GF182" s="136"/>
      <c r="GG182" s="119"/>
      <c r="GH182" s="140"/>
      <c r="GI182" s="141"/>
      <c r="GJ182" s="40" t="s">
        <v>150</v>
      </c>
      <c r="GK182" s="120"/>
      <c r="GL182" s="117"/>
      <c r="GM182" s="136"/>
      <c r="GN182" s="119"/>
      <c r="GO182" s="140"/>
      <c r="GP182" s="141"/>
      <c r="GQ182" s="40" t="s">
        <v>150</v>
      </c>
      <c r="GR182" s="120"/>
      <c r="GS182" s="117"/>
      <c r="GT182" s="136"/>
      <c r="GU182" s="119"/>
      <c r="GV182" s="140"/>
      <c r="GW182" s="141"/>
      <c r="GX182" s="40" t="s">
        <v>150</v>
      </c>
      <c r="GY182" s="120"/>
      <c r="GZ182" s="117"/>
      <c r="HA182" s="136"/>
      <c r="HB182" s="119"/>
      <c r="HC182" s="140"/>
      <c r="HD182" s="141"/>
      <c r="HE182" s="40" t="s">
        <v>150</v>
      </c>
      <c r="HF182" s="120"/>
      <c r="HG182" s="117"/>
      <c r="HH182" s="136"/>
      <c r="HI182" s="119"/>
      <c r="HJ182" s="140"/>
      <c r="HK182" s="141"/>
      <c r="HL182" s="40" t="s">
        <v>150</v>
      </c>
      <c r="HM182" s="120"/>
      <c r="HN182" s="117"/>
      <c r="HO182" s="136"/>
      <c r="HP182" s="119"/>
      <c r="HQ182" s="140"/>
      <c r="HR182" s="141"/>
      <c r="HS182" s="40" t="s">
        <v>150</v>
      </c>
      <c r="HT182" s="120"/>
      <c r="HU182" s="117"/>
      <c r="HV182" s="136"/>
      <c r="HW182" s="119"/>
      <c r="HX182" s="140"/>
      <c r="HY182" s="141"/>
      <c r="HZ182" s="40" t="s">
        <v>150</v>
      </c>
      <c r="IA182" s="120"/>
      <c r="IB182" s="117"/>
      <c r="IC182" s="136"/>
      <c r="ID182" s="119"/>
      <c r="IE182" s="140"/>
      <c r="IF182" s="141"/>
      <c r="IG182" s="40" t="s">
        <v>150</v>
      </c>
      <c r="IH182" s="120"/>
      <c r="II182" s="117"/>
      <c r="IJ182" s="136"/>
      <c r="IK182" s="119"/>
      <c r="IL182" s="140"/>
      <c r="IM182" s="141"/>
      <c r="IN182" s="40" t="s">
        <v>150</v>
      </c>
      <c r="IO182" s="120"/>
      <c r="IP182" s="117"/>
      <c r="IQ182" s="136"/>
      <c r="IR182" s="119"/>
      <c r="IS182" s="140"/>
      <c r="IT182" s="141"/>
      <c r="IU182" s="40" t="s">
        <v>150</v>
      </c>
      <c r="IV182" s="120"/>
    </row>
    <row r="183" spans="1:256" s="79" customFormat="1" ht="43.5" customHeight="1">
      <c r="A183" s="138" t="s">
        <v>151</v>
      </c>
      <c r="B183" s="138"/>
      <c r="C183" s="138"/>
      <c r="D183" s="138"/>
      <c r="E183" s="138"/>
      <c r="F183" s="138"/>
      <c r="G183" s="81">
        <f>G179+G181</f>
        <v>0</v>
      </c>
      <c r="H183"/>
      <c r="I183"/>
      <c r="J183"/>
      <c r="K183"/>
      <c r="L183"/>
      <c r="M183"/>
      <c r="N183"/>
      <c r="O183" s="138" t="s">
        <v>151</v>
      </c>
      <c r="P183" s="138"/>
      <c r="Q183" s="138"/>
      <c r="R183" s="138"/>
      <c r="S183" s="138"/>
      <c r="T183" s="138"/>
      <c r="U183" s="81">
        <f>U179+U181</f>
        <v>26339.4025</v>
      </c>
      <c r="V183" s="138" t="s">
        <v>151</v>
      </c>
      <c r="W183" s="138"/>
      <c r="X183" s="138"/>
      <c r="Y183" s="138"/>
      <c r="Z183" s="138"/>
      <c r="AA183" s="138"/>
      <c r="AB183" s="81">
        <f>AB179+AB181</f>
        <v>26339.4025</v>
      </c>
      <c r="AC183" s="138" t="s">
        <v>151</v>
      </c>
      <c r="AD183" s="138"/>
      <c r="AE183" s="138"/>
      <c r="AF183" s="138"/>
      <c r="AG183" s="138"/>
      <c r="AH183" s="138"/>
      <c r="AI183" s="81">
        <f>AI179+AI181</f>
        <v>26339.4025</v>
      </c>
      <c r="AJ183" s="138" t="s">
        <v>151</v>
      </c>
      <c r="AK183" s="138"/>
      <c r="AL183" s="138"/>
      <c r="AM183" s="138"/>
      <c r="AN183" s="138"/>
      <c r="AO183" s="138"/>
      <c r="AP183" s="81">
        <f>AP179+AP181</f>
        <v>26339.4025</v>
      </c>
      <c r="AQ183" s="138" t="s">
        <v>151</v>
      </c>
      <c r="AR183" s="138"/>
      <c r="AS183" s="138"/>
      <c r="AT183" s="138"/>
      <c r="AU183" s="138"/>
      <c r="AV183" s="138"/>
      <c r="AW183" s="81">
        <f>AW179+AW181</f>
        <v>26339.4025</v>
      </c>
      <c r="AX183" s="138" t="s">
        <v>151</v>
      </c>
      <c r="AY183" s="138"/>
      <c r="AZ183" s="138"/>
      <c r="BA183" s="138"/>
      <c r="BB183" s="138"/>
      <c r="BC183" s="138"/>
      <c r="BD183" s="81">
        <f>BD179+BD181</f>
        <v>26339.4025</v>
      </c>
      <c r="BE183" s="138" t="s">
        <v>151</v>
      </c>
      <c r="BF183" s="138"/>
      <c r="BG183" s="138"/>
      <c r="BH183" s="138"/>
      <c r="BI183" s="138"/>
      <c r="BJ183" s="138"/>
      <c r="BK183" s="81">
        <f>BK179+BK181</f>
        <v>26339.4025</v>
      </c>
      <c r="BL183" s="138" t="s">
        <v>151</v>
      </c>
      <c r="BM183" s="138"/>
      <c r="BN183" s="138"/>
      <c r="BO183" s="138"/>
      <c r="BP183" s="138"/>
      <c r="BQ183" s="138"/>
      <c r="BR183" s="81">
        <f>BR179+BR181</f>
        <v>26339.4025</v>
      </c>
      <c r="BS183" s="138" t="s">
        <v>151</v>
      </c>
      <c r="BT183" s="138"/>
      <c r="BU183" s="138"/>
      <c r="BV183" s="138"/>
      <c r="BW183" s="138"/>
      <c r="BX183" s="138"/>
      <c r="BY183" s="81">
        <f>BY179+BY181</f>
        <v>26339.4025</v>
      </c>
      <c r="BZ183" s="138" t="s">
        <v>151</v>
      </c>
      <c r="CA183" s="138"/>
      <c r="CB183" s="138"/>
      <c r="CC183" s="138"/>
      <c r="CD183" s="138"/>
      <c r="CE183" s="138"/>
      <c r="CF183" s="81">
        <f>CF179+CF181</f>
        <v>26339.4025</v>
      </c>
      <c r="CG183" s="138" t="s">
        <v>151</v>
      </c>
      <c r="CH183" s="138"/>
      <c r="CI183" s="138"/>
      <c r="CJ183" s="138"/>
      <c r="CK183" s="138"/>
      <c r="CL183" s="138"/>
      <c r="CM183" s="81">
        <f>CM179+CM181</f>
        <v>26339.4025</v>
      </c>
      <c r="CN183" s="138" t="s">
        <v>151</v>
      </c>
      <c r="CO183" s="138"/>
      <c r="CP183" s="138"/>
      <c r="CQ183" s="138"/>
      <c r="CR183" s="138"/>
      <c r="CS183" s="138"/>
      <c r="CT183" s="81">
        <f>CT179+CT181</f>
        <v>26339.4025</v>
      </c>
      <c r="CU183" s="138" t="s">
        <v>151</v>
      </c>
      <c r="CV183" s="138"/>
      <c r="CW183" s="138"/>
      <c r="CX183" s="138"/>
      <c r="CY183" s="138"/>
      <c r="CZ183" s="138"/>
      <c r="DA183" s="81">
        <f>DA179+DA181</f>
        <v>26339.4025</v>
      </c>
      <c r="DB183" s="138" t="s">
        <v>151</v>
      </c>
      <c r="DC183" s="138"/>
      <c r="DD183" s="138"/>
      <c r="DE183" s="138"/>
      <c r="DF183" s="138"/>
      <c r="DG183" s="138"/>
      <c r="DH183" s="81">
        <f>DH179+DH181</f>
        <v>26339.4025</v>
      </c>
      <c r="DI183" s="138" t="s">
        <v>151</v>
      </c>
      <c r="DJ183" s="138"/>
      <c r="DK183" s="138"/>
      <c r="DL183" s="138"/>
      <c r="DM183" s="138"/>
      <c r="DN183" s="138"/>
      <c r="DO183" s="81">
        <f>DO179+DO181</f>
        <v>26339.4025</v>
      </c>
      <c r="DP183" s="138" t="s">
        <v>151</v>
      </c>
      <c r="DQ183" s="138"/>
      <c r="DR183" s="138"/>
      <c r="DS183" s="138"/>
      <c r="DT183" s="138"/>
      <c r="DU183" s="138"/>
      <c r="DV183" s="81">
        <f>DV179+DV181</f>
        <v>26339.4025</v>
      </c>
      <c r="DW183" s="138" t="s">
        <v>151</v>
      </c>
      <c r="DX183" s="138"/>
      <c r="DY183" s="138"/>
      <c r="DZ183" s="138"/>
      <c r="EA183" s="138"/>
      <c r="EB183" s="138"/>
      <c r="EC183" s="81">
        <f>EC179+EC181</f>
        <v>26339.4025</v>
      </c>
      <c r="ED183" s="138" t="s">
        <v>151</v>
      </c>
      <c r="EE183" s="138"/>
      <c r="EF183" s="138"/>
      <c r="EG183" s="138"/>
      <c r="EH183" s="138"/>
      <c r="EI183" s="138"/>
      <c r="EJ183" s="81">
        <f>EJ179+EJ181</f>
        <v>26339.4025</v>
      </c>
      <c r="EK183" s="138" t="s">
        <v>151</v>
      </c>
      <c r="EL183" s="138"/>
      <c r="EM183" s="138"/>
      <c r="EN183" s="138"/>
      <c r="EO183" s="138"/>
      <c r="EP183" s="138"/>
      <c r="EQ183" s="81">
        <f>EQ179+EQ181</f>
        <v>26339.4025</v>
      </c>
      <c r="ER183" s="138" t="s">
        <v>151</v>
      </c>
      <c r="ES183" s="138"/>
      <c r="ET183" s="138"/>
      <c r="EU183" s="138"/>
      <c r="EV183" s="138"/>
      <c r="EW183" s="138"/>
      <c r="EX183" s="81">
        <f>EX179+EX181</f>
        <v>26339.4025</v>
      </c>
      <c r="EY183" s="138" t="s">
        <v>151</v>
      </c>
      <c r="EZ183" s="138"/>
      <c r="FA183" s="138"/>
      <c r="FB183" s="138"/>
      <c r="FC183" s="138"/>
      <c r="FD183" s="138"/>
      <c r="FE183" s="81">
        <f>FE179+FE181</f>
        <v>26339.4025</v>
      </c>
      <c r="FF183" s="138" t="s">
        <v>151</v>
      </c>
      <c r="FG183" s="138"/>
      <c r="FH183" s="138"/>
      <c r="FI183" s="138"/>
      <c r="FJ183" s="138"/>
      <c r="FK183" s="138"/>
      <c r="FL183" s="81">
        <f>FL179+FL181</f>
        <v>26339.4025</v>
      </c>
      <c r="FM183" s="138" t="s">
        <v>151</v>
      </c>
      <c r="FN183" s="138"/>
      <c r="FO183" s="138"/>
      <c r="FP183" s="138"/>
      <c r="FQ183" s="138"/>
      <c r="FR183" s="138"/>
      <c r="FS183" s="81">
        <f>FS179+FS181</f>
        <v>26339.4025</v>
      </c>
      <c r="FT183" s="138" t="s">
        <v>151</v>
      </c>
      <c r="FU183" s="138"/>
      <c r="FV183" s="138"/>
      <c r="FW183" s="138"/>
      <c r="FX183" s="138"/>
      <c r="FY183" s="138"/>
      <c r="FZ183" s="81">
        <f>FZ179+FZ181</f>
        <v>26339.4025</v>
      </c>
      <c r="GA183" s="138" t="s">
        <v>151</v>
      </c>
      <c r="GB183" s="138"/>
      <c r="GC183" s="138"/>
      <c r="GD183" s="138"/>
      <c r="GE183" s="138"/>
      <c r="GF183" s="138"/>
      <c r="GG183" s="81">
        <f>GG179+GG181</f>
        <v>26339.4025</v>
      </c>
      <c r="GH183" s="138" t="s">
        <v>151</v>
      </c>
      <c r="GI183" s="138"/>
      <c r="GJ183" s="138"/>
      <c r="GK183" s="138"/>
      <c r="GL183" s="138"/>
      <c r="GM183" s="138"/>
      <c r="GN183" s="81">
        <f>GN179+GN181</f>
        <v>26339.4025</v>
      </c>
      <c r="GO183" s="138" t="s">
        <v>151</v>
      </c>
      <c r="GP183" s="138"/>
      <c r="GQ183" s="138"/>
      <c r="GR183" s="138"/>
      <c r="GS183" s="138"/>
      <c r="GT183" s="138"/>
      <c r="GU183" s="81">
        <f>GU179+GU181</f>
        <v>26339.4025</v>
      </c>
      <c r="GV183" s="138" t="s">
        <v>151</v>
      </c>
      <c r="GW183" s="138"/>
      <c r="GX183" s="138"/>
      <c r="GY183" s="138"/>
      <c r="GZ183" s="138"/>
      <c r="HA183" s="138"/>
      <c r="HB183" s="81">
        <f>HB179+HB181</f>
        <v>26339.4025</v>
      </c>
      <c r="HC183" s="138" t="s">
        <v>151</v>
      </c>
      <c r="HD183" s="138"/>
      <c r="HE183" s="138"/>
      <c r="HF183" s="138"/>
      <c r="HG183" s="138"/>
      <c r="HH183" s="138"/>
      <c r="HI183" s="81">
        <f>HI179+HI181</f>
        <v>26339.4025</v>
      </c>
      <c r="HJ183" s="138" t="s">
        <v>151</v>
      </c>
      <c r="HK183" s="138"/>
      <c r="HL183" s="138"/>
      <c r="HM183" s="138"/>
      <c r="HN183" s="138"/>
      <c r="HO183" s="138"/>
      <c r="HP183" s="81">
        <f>HP179+HP181</f>
        <v>26339.4025</v>
      </c>
      <c r="HQ183" s="138" t="s">
        <v>151</v>
      </c>
      <c r="HR183" s="138"/>
      <c r="HS183" s="138"/>
      <c r="HT183" s="138"/>
      <c r="HU183" s="138"/>
      <c r="HV183" s="138"/>
      <c r="HW183" s="81">
        <f>HW179+HW181</f>
        <v>26339.4025</v>
      </c>
      <c r="HX183" s="138" t="s">
        <v>151</v>
      </c>
      <c r="HY183" s="138"/>
      <c r="HZ183" s="138"/>
      <c r="IA183" s="138"/>
      <c r="IB183" s="138"/>
      <c r="IC183" s="138"/>
      <c r="ID183" s="81">
        <f>ID179+ID181</f>
        <v>26339.4025</v>
      </c>
      <c r="IE183" s="138" t="s">
        <v>151</v>
      </c>
      <c r="IF183" s="138"/>
      <c r="IG183" s="138"/>
      <c r="IH183" s="138"/>
      <c r="II183" s="138"/>
      <c r="IJ183" s="138"/>
      <c r="IK183" s="81">
        <f>IK179+IK181</f>
        <v>26339.4025</v>
      </c>
      <c r="IL183" s="138" t="s">
        <v>151</v>
      </c>
      <c r="IM183" s="138"/>
      <c r="IN183" s="138"/>
      <c r="IO183" s="138"/>
      <c r="IP183" s="138"/>
      <c r="IQ183" s="138"/>
      <c r="IR183" s="81">
        <f>IR179+IR181</f>
        <v>26339.4025</v>
      </c>
      <c r="IS183" s="138" t="s">
        <v>151</v>
      </c>
      <c r="IT183" s="138"/>
      <c r="IU183" s="138"/>
      <c r="IV183" s="138"/>
    </row>
    <row r="184" spans="1:256" s="72" customFormat="1" ht="36.75" customHeight="1">
      <c r="A184" s="118" t="s">
        <v>40</v>
      </c>
      <c r="B184" s="118"/>
      <c r="C184" s="118"/>
      <c r="D184" s="118"/>
      <c r="E184" s="118"/>
      <c r="F184" s="118"/>
      <c r="G184" s="118"/>
      <c r="H184"/>
      <c r="I184"/>
      <c r="J184"/>
      <c r="K184"/>
      <c r="L184"/>
      <c r="M184"/>
      <c r="N184"/>
      <c r="O184" s="118" t="s">
        <v>40</v>
      </c>
      <c r="P184" s="118"/>
      <c r="Q184" s="118"/>
      <c r="R184" s="118"/>
      <c r="S184" s="118"/>
      <c r="T184" s="118"/>
      <c r="U184" s="118"/>
      <c r="V184" s="118" t="s">
        <v>40</v>
      </c>
      <c r="W184" s="118"/>
      <c r="X184" s="118"/>
      <c r="Y184" s="118"/>
      <c r="Z184" s="118"/>
      <c r="AA184" s="118"/>
      <c r="AB184" s="118"/>
      <c r="AC184" s="118" t="s">
        <v>40</v>
      </c>
      <c r="AD184" s="118"/>
      <c r="AE184" s="118"/>
      <c r="AF184" s="118"/>
      <c r="AG184" s="118"/>
      <c r="AH184" s="118"/>
      <c r="AI184" s="118"/>
      <c r="AJ184" s="118" t="s">
        <v>40</v>
      </c>
      <c r="AK184" s="118"/>
      <c r="AL184" s="118"/>
      <c r="AM184" s="118"/>
      <c r="AN184" s="118"/>
      <c r="AO184" s="118"/>
      <c r="AP184" s="118"/>
      <c r="AQ184" s="118" t="s">
        <v>40</v>
      </c>
      <c r="AR184" s="118"/>
      <c r="AS184" s="118"/>
      <c r="AT184" s="118"/>
      <c r="AU184" s="118"/>
      <c r="AV184" s="118"/>
      <c r="AW184" s="118"/>
      <c r="AX184" s="118" t="s">
        <v>40</v>
      </c>
      <c r="AY184" s="118"/>
      <c r="AZ184" s="118"/>
      <c r="BA184" s="118"/>
      <c r="BB184" s="118"/>
      <c r="BC184" s="118"/>
      <c r="BD184" s="118"/>
      <c r="BE184" s="118" t="s">
        <v>40</v>
      </c>
      <c r="BF184" s="118"/>
      <c r="BG184" s="118"/>
      <c r="BH184" s="118"/>
      <c r="BI184" s="118"/>
      <c r="BJ184" s="118"/>
      <c r="BK184" s="118"/>
      <c r="BL184" s="118" t="s">
        <v>40</v>
      </c>
      <c r="BM184" s="118"/>
      <c r="BN184" s="118"/>
      <c r="BO184" s="118"/>
      <c r="BP184" s="118"/>
      <c r="BQ184" s="118"/>
      <c r="BR184" s="118"/>
      <c r="BS184" s="118" t="s">
        <v>40</v>
      </c>
      <c r="BT184" s="118"/>
      <c r="BU184" s="118"/>
      <c r="BV184" s="118"/>
      <c r="BW184" s="118"/>
      <c r="BX184" s="118"/>
      <c r="BY184" s="118"/>
      <c r="BZ184" s="118" t="s">
        <v>40</v>
      </c>
      <c r="CA184" s="118"/>
      <c r="CB184" s="118"/>
      <c r="CC184" s="118"/>
      <c r="CD184" s="118"/>
      <c r="CE184" s="118"/>
      <c r="CF184" s="118"/>
      <c r="CG184" s="118" t="s">
        <v>40</v>
      </c>
      <c r="CH184" s="118"/>
      <c r="CI184" s="118"/>
      <c r="CJ184" s="118"/>
      <c r="CK184" s="118"/>
      <c r="CL184" s="118"/>
      <c r="CM184" s="118"/>
      <c r="CN184" s="118" t="s">
        <v>40</v>
      </c>
      <c r="CO184" s="118"/>
      <c r="CP184" s="118"/>
      <c r="CQ184" s="118"/>
      <c r="CR184" s="118"/>
      <c r="CS184" s="118"/>
      <c r="CT184" s="118"/>
      <c r="CU184" s="118" t="s">
        <v>40</v>
      </c>
      <c r="CV184" s="118"/>
      <c r="CW184" s="118"/>
      <c r="CX184" s="118"/>
      <c r="CY184" s="118"/>
      <c r="CZ184" s="118"/>
      <c r="DA184" s="118"/>
      <c r="DB184" s="118" t="s">
        <v>40</v>
      </c>
      <c r="DC184" s="118"/>
      <c r="DD184" s="118"/>
      <c r="DE184" s="118"/>
      <c r="DF184" s="118"/>
      <c r="DG184" s="118"/>
      <c r="DH184" s="118"/>
      <c r="DI184" s="118" t="s">
        <v>40</v>
      </c>
      <c r="DJ184" s="118"/>
      <c r="DK184" s="118"/>
      <c r="DL184" s="118"/>
      <c r="DM184" s="118"/>
      <c r="DN184" s="118"/>
      <c r="DO184" s="118"/>
      <c r="DP184" s="118" t="s">
        <v>40</v>
      </c>
      <c r="DQ184" s="118"/>
      <c r="DR184" s="118"/>
      <c r="DS184" s="118"/>
      <c r="DT184" s="118"/>
      <c r="DU184" s="118"/>
      <c r="DV184" s="118"/>
      <c r="DW184" s="118" t="s">
        <v>40</v>
      </c>
      <c r="DX184" s="118"/>
      <c r="DY184" s="118"/>
      <c r="DZ184" s="118"/>
      <c r="EA184" s="118"/>
      <c r="EB184" s="118"/>
      <c r="EC184" s="118"/>
      <c r="ED184" s="118" t="s">
        <v>40</v>
      </c>
      <c r="EE184" s="118"/>
      <c r="EF184" s="118"/>
      <c r="EG184" s="118"/>
      <c r="EH184" s="118"/>
      <c r="EI184" s="118"/>
      <c r="EJ184" s="118"/>
      <c r="EK184" s="118" t="s">
        <v>40</v>
      </c>
      <c r="EL184" s="118"/>
      <c r="EM184" s="118"/>
      <c r="EN184" s="118"/>
      <c r="EO184" s="118"/>
      <c r="EP184" s="118"/>
      <c r="EQ184" s="118"/>
      <c r="ER184" s="118" t="s">
        <v>40</v>
      </c>
      <c r="ES184" s="118"/>
      <c r="ET184" s="118"/>
      <c r="EU184" s="118"/>
      <c r="EV184" s="118"/>
      <c r="EW184" s="118"/>
      <c r="EX184" s="118"/>
      <c r="EY184" s="118" t="s">
        <v>40</v>
      </c>
      <c r="EZ184" s="118"/>
      <c r="FA184" s="118"/>
      <c r="FB184" s="118"/>
      <c r="FC184" s="118"/>
      <c r="FD184" s="118"/>
      <c r="FE184" s="118"/>
      <c r="FF184" s="118" t="s">
        <v>40</v>
      </c>
      <c r="FG184" s="118"/>
      <c r="FH184" s="118"/>
      <c r="FI184" s="118"/>
      <c r="FJ184" s="118"/>
      <c r="FK184" s="118"/>
      <c r="FL184" s="118"/>
      <c r="FM184" s="118" t="s">
        <v>40</v>
      </c>
      <c r="FN184" s="118"/>
      <c r="FO184" s="118"/>
      <c r="FP184" s="118"/>
      <c r="FQ184" s="118"/>
      <c r="FR184" s="118"/>
      <c r="FS184" s="118"/>
      <c r="FT184" s="118" t="s">
        <v>40</v>
      </c>
      <c r="FU184" s="118"/>
      <c r="FV184" s="118"/>
      <c r="FW184" s="118"/>
      <c r="FX184" s="118"/>
      <c r="FY184" s="118"/>
      <c r="FZ184" s="118"/>
      <c r="GA184" s="118" t="s">
        <v>40</v>
      </c>
      <c r="GB184" s="118"/>
      <c r="GC184" s="118"/>
      <c r="GD184" s="118"/>
      <c r="GE184" s="118"/>
      <c r="GF184" s="118"/>
      <c r="GG184" s="118"/>
      <c r="GH184" s="118" t="s">
        <v>40</v>
      </c>
      <c r="GI184" s="118"/>
      <c r="GJ184" s="118"/>
      <c r="GK184" s="118"/>
      <c r="GL184" s="118"/>
      <c r="GM184" s="118"/>
      <c r="GN184" s="118"/>
      <c r="GO184" s="118" t="s">
        <v>40</v>
      </c>
      <c r="GP184" s="118"/>
      <c r="GQ184" s="118"/>
      <c r="GR184" s="118"/>
      <c r="GS184" s="118"/>
      <c r="GT184" s="118"/>
      <c r="GU184" s="118"/>
      <c r="GV184" s="118" t="s">
        <v>40</v>
      </c>
      <c r="GW184" s="118"/>
      <c r="GX184" s="118"/>
      <c r="GY184" s="118"/>
      <c r="GZ184" s="118"/>
      <c r="HA184" s="118"/>
      <c r="HB184" s="118"/>
      <c r="HC184" s="118" t="s">
        <v>40</v>
      </c>
      <c r="HD184" s="118"/>
      <c r="HE184" s="118"/>
      <c r="HF184" s="118"/>
      <c r="HG184" s="118"/>
      <c r="HH184" s="118"/>
      <c r="HI184" s="118"/>
      <c r="HJ184" s="118" t="s">
        <v>40</v>
      </c>
      <c r="HK184" s="118"/>
      <c r="HL184" s="118"/>
      <c r="HM184" s="118"/>
      <c r="HN184" s="118"/>
      <c r="HO184" s="118"/>
      <c r="HP184" s="118"/>
      <c r="HQ184" s="118" t="s">
        <v>40</v>
      </c>
      <c r="HR184" s="118"/>
      <c r="HS184" s="118"/>
      <c r="HT184" s="118"/>
      <c r="HU184" s="118"/>
      <c r="HV184" s="118"/>
      <c r="HW184" s="118"/>
      <c r="HX184" s="118" t="s">
        <v>40</v>
      </c>
      <c r="HY184" s="118"/>
      <c r="HZ184" s="118"/>
      <c r="IA184" s="118"/>
      <c r="IB184" s="118"/>
      <c r="IC184" s="118"/>
      <c r="ID184" s="118"/>
      <c r="IE184" s="118" t="s">
        <v>40</v>
      </c>
      <c r="IF184" s="118"/>
      <c r="IG184" s="118"/>
      <c r="IH184" s="118"/>
      <c r="II184" s="118"/>
      <c r="IJ184" s="118"/>
      <c r="IK184" s="118"/>
      <c r="IL184" s="118" t="s">
        <v>40</v>
      </c>
      <c r="IM184" s="118"/>
      <c r="IN184" s="118"/>
      <c r="IO184" s="118"/>
      <c r="IP184" s="118"/>
      <c r="IQ184" s="118"/>
      <c r="IR184" s="118"/>
      <c r="IS184" s="118" t="s">
        <v>40</v>
      </c>
      <c r="IT184" s="118"/>
      <c r="IU184" s="118"/>
      <c r="IV184" s="118"/>
    </row>
    <row r="185" spans="1:256" ht="40.5" customHeight="1">
      <c r="A185" s="140">
        <v>19</v>
      </c>
      <c r="B185" s="141" t="str">
        <f>B173</f>
        <v>Opis techniczny</v>
      </c>
      <c r="C185" s="23" t="s">
        <v>79</v>
      </c>
      <c r="D185" s="116" t="s">
        <v>42</v>
      </c>
      <c r="E185" s="117">
        <f>2*192+4*0.5+2.01</f>
        <v>388.01</v>
      </c>
      <c r="F185" s="136"/>
      <c r="G185" s="137"/>
      <c r="H185"/>
      <c r="I185"/>
      <c r="J185"/>
      <c r="K185"/>
      <c r="L185"/>
      <c r="M185"/>
      <c r="N185"/>
      <c r="O185" s="140">
        <v>19</v>
      </c>
      <c r="P185" s="141" t="str">
        <f>P173</f>
        <v>Opis techniczny</v>
      </c>
      <c r="Q185" s="23" t="s">
        <v>79</v>
      </c>
      <c r="R185" s="116" t="s">
        <v>42</v>
      </c>
      <c r="S185" s="117">
        <f>2*192+4*0.5+2.01</f>
        <v>388.01</v>
      </c>
      <c r="T185" s="136">
        <v>32.95</v>
      </c>
      <c r="U185" s="137">
        <f>S185*T185</f>
        <v>12784.9295</v>
      </c>
      <c r="V185" s="140">
        <v>19</v>
      </c>
      <c r="W185" s="141" t="str">
        <f>W173</f>
        <v>Opis techniczny</v>
      </c>
      <c r="X185" s="23" t="s">
        <v>79</v>
      </c>
      <c r="Y185" s="116" t="s">
        <v>42</v>
      </c>
      <c r="Z185" s="117">
        <f>2*192+4*0.5+2.01</f>
        <v>388.01</v>
      </c>
      <c r="AA185" s="136">
        <v>32.95</v>
      </c>
      <c r="AB185" s="137">
        <f>Z185*AA185</f>
        <v>12784.9295</v>
      </c>
      <c r="AC185" s="140">
        <v>19</v>
      </c>
      <c r="AD185" s="141" t="str">
        <f>AD173</f>
        <v>Opis techniczny</v>
      </c>
      <c r="AE185" s="23" t="s">
        <v>79</v>
      </c>
      <c r="AF185" s="116" t="s">
        <v>42</v>
      </c>
      <c r="AG185" s="117">
        <f>2*192+4*0.5+2.01</f>
        <v>388.01</v>
      </c>
      <c r="AH185" s="136">
        <v>32.95</v>
      </c>
      <c r="AI185" s="137">
        <f>AG185*AH185</f>
        <v>12784.9295</v>
      </c>
      <c r="AJ185" s="140">
        <v>19</v>
      </c>
      <c r="AK185" s="141" t="str">
        <f>AK173</f>
        <v>Opis techniczny</v>
      </c>
      <c r="AL185" s="23" t="s">
        <v>79</v>
      </c>
      <c r="AM185" s="116" t="s">
        <v>42</v>
      </c>
      <c r="AN185" s="117">
        <f>2*192+4*0.5+2.01</f>
        <v>388.01</v>
      </c>
      <c r="AO185" s="136">
        <v>32.95</v>
      </c>
      <c r="AP185" s="137">
        <f>AN185*AO185</f>
        <v>12784.9295</v>
      </c>
      <c r="AQ185" s="140">
        <v>19</v>
      </c>
      <c r="AR185" s="141" t="str">
        <f>AR173</f>
        <v>Opis techniczny</v>
      </c>
      <c r="AS185" s="23" t="s">
        <v>79</v>
      </c>
      <c r="AT185" s="116" t="s">
        <v>42</v>
      </c>
      <c r="AU185" s="117">
        <f>2*192+4*0.5+2.01</f>
        <v>388.01</v>
      </c>
      <c r="AV185" s="136">
        <v>32.95</v>
      </c>
      <c r="AW185" s="137">
        <f>AU185*AV185</f>
        <v>12784.9295</v>
      </c>
      <c r="AX185" s="140">
        <v>19</v>
      </c>
      <c r="AY185" s="141" t="str">
        <f>AY173</f>
        <v>Opis techniczny</v>
      </c>
      <c r="AZ185" s="23" t="s">
        <v>79</v>
      </c>
      <c r="BA185" s="116" t="s">
        <v>42</v>
      </c>
      <c r="BB185" s="117">
        <f>2*192+4*0.5+2.01</f>
        <v>388.01</v>
      </c>
      <c r="BC185" s="136">
        <v>32.95</v>
      </c>
      <c r="BD185" s="137">
        <f>BB185*BC185</f>
        <v>12784.9295</v>
      </c>
      <c r="BE185" s="140">
        <v>19</v>
      </c>
      <c r="BF185" s="141" t="str">
        <f>BF173</f>
        <v>Opis techniczny</v>
      </c>
      <c r="BG185" s="23" t="s">
        <v>79</v>
      </c>
      <c r="BH185" s="116" t="s">
        <v>42</v>
      </c>
      <c r="BI185" s="117">
        <f>2*192+4*0.5+2.01</f>
        <v>388.01</v>
      </c>
      <c r="BJ185" s="136">
        <v>32.95</v>
      </c>
      <c r="BK185" s="137">
        <f>BI185*BJ185</f>
        <v>12784.9295</v>
      </c>
      <c r="BL185" s="140">
        <v>19</v>
      </c>
      <c r="BM185" s="141" t="str">
        <f>BM173</f>
        <v>Opis techniczny</v>
      </c>
      <c r="BN185" s="23" t="s">
        <v>79</v>
      </c>
      <c r="BO185" s="116" t="s">
        <v>42</v>
      </c>
      <c r="BP185" s="117">
        <f>2*192+4*0.5+2.01</f>
        <v>388.01</v>
      </c>
      <c r="BQ185" s="136">
        <v>32.95</v>
      </c>
      <c r="BR185" s="137">
        <f>BP185*BQ185</f>
        <v>12784.9295</v>
      </c>
      <c r="BS185" s="140">
        <v>19</v>
      </c>
      <c r="BT185" s="141" t="str">
        <f>BT173</f>
        <v>Opis techniczny</v>
      </c>
      <c r="BU185" s="23" t="s">
        <v>79</v>
      </c>
      <c r="BV185" s="116" t="s">
        <v>42</v>
      </c>
      <c r="BW185" s="117">
        <f>2*192+4*0.5+2.01</f>
        <v>388.01</v>
      </c>
      <c r="BX185" s="136">
        <v>32.95</v>
      </c>
      <c r="BY185" s="137">
        <f>BW185*BX185</f>
        <v>12784.9295</v>
      </c>
      <c r="BZ185" s="140">
        <v>19</v>
      </c>
      <c r="CA185" s="141" t="str">
        <f>CA173</f>
        <v>Opis techniczny</v>
      </c>
      <c r="CB185" s="23" t="s">
        <v>79</v>
      </c>
      <c r="CC185" s="116" t="s">
        <v>42</v>
      </c>
      <c r="CD185" s="117">
        <f>2*192+4*0.5+2.01</f>
        <v>388.01</v>
      </c>
      <c r="CE185" s="136">
        <v>32.95</v>
      </c>
      <c r="CF185" s="137">
        <f>CD185*CE185</f>
        <v>12784.9295</v>
      </c>
      <c r="CG185" s="140">
        <v>19</v>
      </c>
      <c r="CH185" s="141" t="str">
        <f>CH173</f>
        <v>Opis techniczny</v>
      </c>
      <c r="CI185" s="23" t="s">
        <v>79</v>
      </c>
      <c r="CJ185" s="116" t="s">
        <v>42</v>
      </c>
      <c r="CK185" s="117">
        <f>2*192+4*0.5+2.01</f>
        <v>388.01</v>
      </c>
      <c r="CL185" s="136">
        <v>32.95</v>
      </c>
      <c r="CM185" s="137">
        <f>CK185*CL185</f>
        <v>12784.9295</v>
      </c>
      <c r="CN185" s="140">
        <v>19</v>
      </c>
      <c r="CO185" s="141" t="str">
        <f>CO173</f>
        <v>Opis techniczny</v>
      </c>
      <c r="CP185" s="23" t="s">
        <v>79</v>
      </c>
      <c r="CQ185" s="116" t="s">
        <v>42</v>
      </c>
      <c r="CR185" s="117">
        <f>2*192+4*0.5+2.01</f>
        <v>388.01</v>
      </c>
      <c r="CS185" s="136">
        <v>32.95</v>
      </c>
      <c r="CT185" s="137">
        <f>CR185*CS185</f>
        <v>12784.9295</v>
      </c>
      <c r="CU185" s="140">
        <v>19</v>
      </c>
      <c r="CV185" s="141" t="str">
        <f>CV173</f>
        <v>Opis techniczny</v>
      </c>
      <c r="CW185" s="23" t="s">
        <v>79</v>
      </c>
      <c r="CX185" s="116" t="s">
        <v>42</v>
      </c>
      <c r="CY185" s="117">
        <f>2*192+4*0.5+2.01</f>
        <v>388.01</v>
      </c>
      <c r="CZ185" s="136">
        <v>32.95</v>
      </c>
      <c r="DA185" s="137">
        <f>CY185*CZ185</f>
        <v>12784.9295</v>
      </c>
      <c r="DB185" s="140">
        <v>19</v>
      </c>
      <c r="DC185" s="141" t="str">
        <f>DC173</f>
        <v>Opis techniczny</v>
      </c>
      <c r="DD185" s="23" t="s">
        <v>79</v>
      </c>
      <c r="DE185" s="116" t="s">
        <v>42</v>
      </c>
      <c r="DF185" s="117">
        <f>2*192+4*0.5+2.01</f>
        <v>388.01</v>
      </c>
      <c r="DG185" s="136">
        <v>32.95</v>
      </c>
      <c r="DH185" s="137">
        <f>DF185*DG185</f>
        <v>12784.9295</v>
      </c>
      <c r="DI185" s="140">
        <v>19</v>
      </c>
      <c r="DJ185" s="141" t="str">
        <f>DJ173</f>
        <v>Opis techniczny</v>
      </c>
      <c r="DK185" s="23" t="s">
        <v>79</v>
      </c>
      <c r="DL185" s="116" t="s">
        <v>42</v>
      </c>
      <c r="DM185" s="117">
        <f>2*192+4*0.5+2.01</f>
        <v>388.01</v>
      </c>
      <c r="DN185" s="136">
        <v>32.95</v>
      </c>
      <c r="DO185" s="137">
        <f>DM185*DN185</f>
        <v>12784.9295</v>
      </c>
      <c r="DP185" s="140">
        <v>19</v>
      </c>
      <c r="DQ185" s="141" t="str">
        <f>DQ173</f>
        <v>Opis techniczny</v>
      </c>
      <c r="DR185" s="23" t="s">
        <v>79</v>
      </c>
      <c r="DS185" s="116" t="s">
        <v>42</v>
      </c>
      <c r="DT185" s="117">
        <f>2*192+4*0.5+2.01</f>
        <v>388.01</v>
      </c>
      <c r="DU185" s="136">
        <v>32.95</v>
      </c>
      <c r="DV185" s="137">
        <f>DT185*DU185</f>
        <v>12784.9295</v>
      </c>
      <c r="DW185" s="140">
        <v>19</v>
      </c>
      <c r="DX185" s="141" t="str">
        <f>DX173</f>
        <v>Opis techniczny</v>
      </c>
      <c r="DY185" s="23" t="s">
        <v>79</v>
      </c>
      <c r="DZ185" s="116" t="s">
        <v>42</v>
      </c>
      <c r="EA185" s="117">
        <f>2*192+4*0.5+2.01</f>
        <v>388.01</v>
      </c>
      <c r="EB185" s="136">
        <v>32.95</v>
      </c>
      <c r="EC185" s="137">
        <f>EA185*EB185</f>
        <v>12784.9295</v>
      </c>
      <c r="ED185" s="140">
        <v>19</v>
      </c>
      <c r="EE185" s="141" t="str">
        <f>EE173</f>
        <v>Opis techniczny</v>
      </c>
      <c r="EF185" s="23" t="s">
        <v>79</v>
      </c>
      <c r="EG185" s="116" t="s">
        <v>42</v>
      </c>
      <c r="EH185" s="117">
        <f>2*192+4*0.5+2.01</f>
        <v>388.01</v>
      </c>
      <c r="EI185" s="136">
        <v>32.95</v>
      </c>
      <c r="EJ185" s="137">
        <f>EH185*EI185</f>
        <v>12784.9295</v>
      </c>
      <c r="EK185" s="140">
        <v>19</v>
      </c>
      <c r="EL185" s="141" t="str">
        <f>EL173</f>
        <v>Opis techniczny</v>
      </c>
      <c r="EM185" s="23" t="s">
        <v>79</v>
      </c>
      <c r="EN185" s="116" t="s">
        <v>42</v>
      </c>
      <c r="EO185" s="117">
        <f>2*192+4*0.5+2.01</f>
        <v>388.01</v>
      </c>
      <c r="EP185" s="136">
        <v>32.95</v>
      </c>
      <c r="EQ185" s="137">
        <f>EO185*EP185</f>
        <v>12784.9295</v>
      </c>
      <c r="ER185" s="140">
        <v>19</v>
      </c>
      <c r="ES185" s="141" t="str">
        <f>ES173</f>
        <v>Opis techniczny</v>
      </c>
      <c r="ET185" s="23" t="s">
        <v>79</v>
      </c>
      <c r="EU185" s="116" t="s">
        <v>42</v>
      </c>
      <c r="EV185" s="117">
        <f>2*192+4*0.5+2.01</f>
        <v>388.01</v>
      </c>
      <c r="EW185" s="136">
        <v>32.95</v>
      </c>
      <c r="EX185" s="137">
        <f>EV185*EW185</f>
        <v>12784.9295</v>
      </c>
      <c r="EY185" s="140">
        <v>19</v>
      </c>
      <c r="EZ185" s="141" t="str">
        <f>EZ173</f>
        <v>Opis techniczny</v>
      </c>
      <c r="FA185" s="23" t="s">
        <v>79</v>
      </c>
      <c r="FB185" s="116" t="s">
        <v>42</v>
      </c>
      <c r="FC185" s="117">
        <f>2*192+4*0.5+2.01</f>
        <v>388.01</v>
      </c>
      <c r="FD185" s="136">
        <v>32.95</v>
      </c>
      <c r="FE185" s="137">
        <f>FC185*FD185</f>
        <v>12784.9295</v>
      </c>
      <c r="FF185" s="140">
        <v>19</v>
      </c>
      <c r="FG185" s="141" t="str">
        <f>FG173</f>
        <v>Opis techniczny</v>
      </c>
      <c r="FH185" s="23" t="s">
        <v>79</v>
      </c>
      <c r="FI185" s="116" t="s">
        <v>42</v>
      </c>
      <c r="FJ185" s="117">
        <f>2*192+4*0.5+2.01</f>
        <v>388.01</v>
      </c>
      <c r="FK185" s="136">
        <v>32.95</v>
      </c>
      <c r="FL185" s="137">
        <f>FJ185*FK185</f>
        <v>12784.9295</v>
      </c>
      <c r="FM185" s="140">
        <v>19</v>
      </c>
      <c r="FN185" s="141" t="str">
        <f>FN173</f>
        <v>Opis techniczny</v>
      </c>
      <c r="FO185" s="23" t="s">
        <v>79</v>
      </c>
      <c r="FP185" s="116" t="s">
        <v>42</v>
      </c>
      <c r="FQ185" s="117">
        <f>2*192+4*0.5+2.01</f>
        <v>388.01</v>
      </c>
      <c r="FR185" s="136">
        <v>32.95</v>
      </c>
      <c r="FS185" s="137">
        <f>FQ185*FR185</f>
        <v>12784.9295</v>
      </c>
      <c r="FT185" s="140">
        <v>19</v>
      </c>
      <c r="FU185" s="141" t="str">
        <f>FU173</f>
        <v>Opis techniczny</v>
      </c>
      <c r="FV185" s="23" t="s">
        <v>79</v>
      </c>
      <c r="FW185" s="116" t="s">
        <v>42</v>
      </c>
      <c r="FX185" s="117">
        <f>2*192+4*0.5+2.01</f>
        <v>388.01</v>
      </c>
      <c r="FY185" s="136">
        <v>32.95</v>
      </c>
      <c r="FZ185" s="137">
        <f>FX185*FY185</f>
        <v>12784.9295</v>
      </c>
      <c r="GA185" s="140">
        <v>19</v>
      </c>
      <c r="GB185" s="141" t="str">
        <f>GB173</f>
        <v>Opis techniczny</v>
      </c>
      <c r="GC185" s="23" t="s">
        <v>79</v>
      </c>
      <c r="GD185" s="116" t="s">
        <v>42</v>
      </c>
      <c r="GE185" s="117">
        <f>2*192+4*0.5+2.01</f>
        <v>388.01</v>
      </c>
      <c r="GF185" s="136">
        <v>32.95</v>
      </c>
      <c r="GG185" s="137">
        <f>GE185*GF185</f>
        <v>12784.9295</v>
      </c>
      <c r="GH185" s="140">
        <v>19</v>
      </c>
      <c r="GI185" s="141" t="str">
        <f>GI173</f>
        <v>Opis techniczny</v>
      </c>
      <c r="GJ185" s="23" t="s">
        <v>79</v>
      </c>
      <c r="GK185" s="116" t="s">
        <v>42</v>
      </c>
      <c r="GL185" s="117">
        <f>2*192+4*0.5+2.01</f>
        <v>388.01</v>
      </c>
      <c r="GM185" s="136">
        <v>32.95</v>
      </c>
      <c r="GN185" s="137">
        <f>GL185*GM185</f>
        <v>12784.9295</v>
      </c>
      <c r="GO185" s="140">
        <v>19</v>
      </c>
      <c r="GP185" s="141" t="str">
        <f>GP173</f>
        <v>Opis techniczny</v>
      </c>
      <c r="GQ185" s="23" t="s">
        <v>79</v>
      </c>
      <c r="GR185" s="116" t="s">
        <v>42</v>
      </c>
      <c r="GS185" s="117">
        <f>2*192+4*0.5+2.01</f>
        <v>388.01</v>
      </c>
      <c r="GT185" s="136">
        <v>32.95</v>
      </c>
      <c r="GU185" s="137">
        <f>GS185*GT185</f>
        <v>12784.9295</v>
      </c>
      <c r="GV185" s="140">
        <v>19</v>
      </c>
      <c r="GW185" s="141" t="str">
        <f>GW173</f>
        <v>Opis techniczny</v>
      </c>
      <c r="GX185" s="23" t="s">
        <v>79</v>
      </c>
      <c r="GY185" s="116" t="s">
        <v>42</v>
      </c>
      <c r="GZ185" s="117">
        <f>2*192+4*0.5+2.01</f>
        <v>388.01</v>
      </c>
      <c r="HA185" s="136">
        <v>32.95</v>
      </c>
      <c r="HB185" s="137">
        <f>GZ185*HA185</f>
        <v>12784.9295</v>
      </c>
      <c r="HC185" s="140">
        <v>19</v>
      </c>
      <c r="HD185" s="141" t="str">
        <f>HD173</f>
        <v>Opis techniczny</v>
      </c>
      <c r="HE185" s="23" t="s">
        <v>79</v>
      </c>
      <c r="HF185" s="116" t="s">
        <v>42</v>
      </c>
      <c r="HG185" s="117">
        <f>2*192+4*0.5+2.01</f>
        <v>388.01</v>
      </c>
      <c r="HH185" s="136">
        <v>32.95</v>
      </c>
      <c r="HI185" s="137">
        <f>HG185*HH185</f>
        <v>12784.9295</v>
      </c>
      <c r="HJ185" s="140">
        <v>19</v>
      </c>
      <c r="HK185" s="141" t="str">
        <f>HK173</f>
        <v>Opis techniczny</v>
      </c>
      <c r="HL185" s="23" t="s">
        <v>79</v>
      </c>
      <c r="HM185" s="116" t="s">
        <v>42</v>
      </c>
      <c r="HN185" s="117">
        <f>2*192+4*0.5+2.01</f>
        <v>388.01</v>
      </c>
      <c r="HO185" s="136">
        <v>32.95</v>
      </c>
      <c r="HP185" s="137">
        <f>HN185*HO185</f>
        <v>12784.9295</v>
      </c>
      <c r="HQ185" s="140">
        <v>19</v>
      </c>
      <c r="HR185" s="141" t="str">
        <f>HR173</f>
        <v>Opis techniczny</v>
      </c>
      <c r="HS185" s="23" t="s">
        <v>79</v>
      </c>
      <c r="HT185" s="116" t="s">
        <v>42</v>
      </c>
      <c r="HU185" s="117">
        <f>2*192+4*0.5+2.01</f>
        <v>388.01</v>
      </c>
      <c r="HV185" s="136">
        <v>32.95</v>
      </c>
      <c r="HW185" s="137">
        <f>HU185*HV185</f>
        <v>12784.9295</v>
      </c>
      <c r="HX185" s="140">
        <v>19</v>
      </c>
      <c r="HY185" s="141" t="str">
        <f>HY173</f>
        <v>Opis techniczny</v>
      </c>
      <c r="HZ185" s="23" t="s">
        <v>79</v>
      </c>
      <c r="IA185" s="116" t="s">
        <v>42</v>
      </c>
      <c r="IB185" s="117">
        <f>2*192+4*0.5+2.01</f>
        <v>388.01</v>
      </c>
      <c r="IC185" s="136">
        <v>32.95</v>
      </c>
      <c r="ID185" s="137">
        <f>IB185*IC185</f>
        <v>12784.9295</v>
      </c>
      <c r="IE185" s="140">
        <v>19</v>
      </c>
      <c r="IF185" s="141" t="str">
        <f>IF173</f>
        <v>Opis techniczny</v>
      </c>
      <c r="IG185" s="23" t="s">
        <v>79</v>
      </c>
      <c r="IH185" s="116" t="s">
        <v>42</v>
      </c>
      <c r="II185" s="117">
        <f>2*192+4*0.5+2.01</f>
        <v>388.01</v>
      </c>
      <c r="IJ185" s="136">
        <v>32.95</v>
      </c>
      <c r="IK185" s="137">
        <f>II185*IJ185</f>
        <v>12784.9295</v>
      </c>
      <c r="IL185" s="140">
        <v>19</v>
      </c>
      <c r="IM185" s="141" t="str">
        <f>IM173</f>
        <v>Opis techniczny</v>
      </c>
      <c r="IN185" s="23" t="s">
        <v>79</v>
      </c>
      <c r="IO185" s="116" t="s">
        <v>42</v>
      </c>
      <c r="IP185" s="117">
        <f>2*192+4*0.5+2.01</f>
        <v>388.01</v>
      </c>
      <c r="IQ185" s="136">
        <v>32.95</v>
      </c>
      <c r="IR185" s="137">
        <f>IP185*IQ185</f>
        <v>12784.9295</v>
      </c>
      <c r="IS185" s="140">
        <v>19</v>
      </c>
      <c r="IT185" s="141" t="str">
        <f>IT173</f>
        <v>Opis techniczny</v>
      </c>
      <c r="IU185" s="23" t="s">
        <v>79</v>
      </c>
      <c r="IV185" s="116" t="s">
        <v>42</v>
      </c>
    </row>
    <row r="186" spans="1:256" s="73" customFormat="1" ht="19.5" customHeight="1">
      <c r="A186" s="140"/>
      <c r="B186" s="141"/>
      <c r="C186" s="24" t="s">
        <v>152</v>
      </c>
      <c r="D186" s="116"/>
      <c r="E186" s="117"/>
      <c r="F186" s="136"/>
      <c r="G186" s="137"/>
      <c r="H186"/>
      <c r="I186"/>
      <c r="J186"/>
      <c r="K186"/>
      <c r="L186"/>
      <c r="M186"/>
      <c r="N186"/>
      <c r="O186" s="140"/>
      <c r="P186" s="141"/>
      <c r="Q186" s="24" t="s">
        <v>152</v>
      </c>
      <c r="R186" s="116"/>
      <c r="S186" s="117"/>
      <c r="T186" s="136"/>
      <c r="U186" s="137"/>
      <c r="V186" s="140"/>
      <c r="W186" s="141"/>
      <c r="X186" s="24" t="s">
        <v>152</v>
      </c>
      <c r="Y186" s="116"/>
      <c r="Z186" s="117"/>
      <c r="AA186" s="136"/>
      <c r="AB186" s="137"/>
      <c r="AC186" s="140"/>
      <c r="AD186" s="141"/>
      <c r="AE186" s="24" t="s">
        <v>152</v>
      </c>
      <c r="AF186" s="116"/>
      <c r="AG186" s="117"/>
      <c r="AH186" s="136"/>
      <c r="AI186" s="137"/>
      <c r="AJ186" s="140"/>
      <c r="AK186" s="141"/>
      <c r="AL186" s="24" t="s">
        <v>152</v>
      </c>
      <c r="AM186" s="116"/>
      <c r="AN186" s="117"/>
      <c r="AO186" s="136"/>
      <c r="AP186" s="137"/>
      <c r="AQ186" s="140"/>
      <c r="AR186" s="141"/>
      <c r="AS186" s="24" t="s">
        <v>152</v>
      </c>
      <c r="AT186" s="116"/>
      <c r="AU186" s="117"/>
      <c r="AV186" s="136"/>
      <c r="AW186" s="137"/>
      <c r="AX186" s="140"/>
      <c r="AY186" s="141"/>
      <c r="AZ186" s="24" t="s">
        <v>152</v>
      </c>
      <c r="BA186" s="116"/>
      <c r="BB186" s="117"/>
      <c r="BC186" s="136"/>
      <c r="BD186" s="137"/>
      <c r="BE186" s="140"/>
      <c r="BF186" s="141"/>
      <c r="BG186" s="24" t="s">
        <v>152</v>
      </c>
      <c r="BH186" s="116"/>
      <c r="BI186" s="117"/>
      <c r="BJ186" s="136"/>
      <c r="BK186" s="137"/>
      <c r="BL186" s="140"/>
      <c r="BM186" s="141"/>
      <c r="BN186" s="24" t="s">
        <v>152</v>
      </c>
      <c r="BO186" s="116"/>
      <c r="BP186" s="117"/>
      <c r="BQ186" s="136"/>
      <c r="BR186" s="137"/>
      <c r="BS186" s="140"/>
      <c r="BT186" s="141"/>
      <c r="BU186" s="24" t="s">
        <v>152</v>
      </c>
      <c r="BV186" s="116"/>
      <c r="BW186" s="117"/>
      <c r="BX186" s="136"/>
      <c r="BY186" s="137"/>
      <c r="BZ186" s="140"/>
      <c r="CA186" s="141"/>
      <c r="CB186" s="24" t="s">
        <v>152</v>
      </c>
      <c r="CC186" s="116"/>
      <c r="CD186" s="117"/>
      <c r="CE186" s="136"/>
      <c r="CF186" s="137"/>
      <c r="CG186" s="140"/>
      <c r="CH186" s="141"/>
      <c r="CI186" s="24" t="s">
        <v>152</v>
      </c>
      <c r="CJ186" s="116"/>
      <c r="CK186" s="117"/>
      <c r="CL186" s="136"/>
      <c r="CM186" s="137"/>
      <c r="CN186" s="140"/>
      <c r="CO186" s="141"/>
      <c r="CP186" s="24" t="s">
        <v>152</v>
      </c>
      <c r="CQ186" s="116"/>
      <c r="CR186" s="117"/>
      <c r="CS186" s="136"/>
      <c r="CT186" s="137"/>
      <c r="CU186" s="140"/>
      <c r="CV186" s="141"/>
      <c r="CW186" s="24" t="s">
        <v>152</v>
      </c>
      <c r="CX186" s="116"/>
      <c r="CY186" s="117"/>
      <c r="CZ186" s="136"/>
      <c r="DA186" s="137"/>
      <c r="DB186" s="140"/>
      <c r="DC186" s="141"/>
      <c r="DD186" s="24" t="s">
        <v>152</v>
      </c>
      <c r="DE186" s="116"/>
      <c r="DF186" s="117"/>
      <c r="DG186" s="136"/>
      <c r="DH186" s="137"/>
      <c r="DI186" s="140"/>
      <c r="DJ186" s="141"/>
      <c r="DK186" s="24" t="s">
        <v>152</v>
      </c>
      <c r="DL186" s="116"/>
      <c r="DM186" s="117"/>
      <c r="DN186" s="136"/>
      <c r="DO186" s="137"/>
      <c r="DP186" s="140"/>
      <c r="DQ186" s="141"/>
      <c r="DR186" s="24" t="s">
        <v>152</v>
      </c>
      <c r="DS186" s="116"/>
      <c r="DT186" s="117"/>
      <c r="DU186" s="136"/>
      <c r="DV186" s="137"/>
      <c r="DW186" s="140"/>
      <c r="DX186" s="141"/>
      <c r="DY186" s="24" t="s">
        <v>152</v>
      </c>
      <c r="DZ186" s="116"/>
      <c r="EA186" s="117"/>
      <c r="EB186" s="136"/>
      <c r="EC186" s="137"/>
      <c r="ED186" s="140"/>
      <c r="EE186" s="141"/>
      <c r="EF186" s="24" t="s">
        <v>152</v>
      </c>
      <c r="EG186" s="116"/>
      <c r="EH186" s="117"/>
      <c r="EI186" s="136"/>
      <c r="EJ186" s="137"/>
      <c r="EK186" s="140"/>
      <c r="EL186" s="141"/>
      <c r="EM186" s="24" t="s">
        <v>152</v>
      </c>
      <c r="EN186" s="116"/>
      <c r="EO186" s="117"/>
      <c r="EP186" s="136"/>
      <c r="EQ186" s="137"/>
      <c r="ER186" s="140"/>
      <c r="ES186" s="141"/>
      <c r="ET186" s="24" t="s">
        <v>152</v>
      </c>
      <c r="EU186" s="116"/>
      <c r="EV186" s="117"/>
      <c r="EW186" s="136"/>
      <c r="EX186" s="137"/>
      <c r="EY186" s="140"/>
      <c r="EZ186" s="141"/>
      <c r="FA186" s="24" t="s">
        <v>152</v>
      </c>
      <c r="FB186" s="116"/>
      <c r="FC186" s="117"/>
      <c r="FD186" s="136"/>
      <c r="FE186" s="137"/>
      <c r="FF186" s="140"/>
      <c r="FG186" s="141"/>
      <c r="FH186" s="24" t="s">
        <v>152</v>
      </c>
      <c r="FI186" s="116"/>
      <c r="FJ186" s="117"/>
      <c r="FK186" s="136"/>
      <c r="FL186" s="137"/>
      <c r="FM186" s="140"/>
      <c r="FN186" s="141"/>
      <c r="FO186" s="24" t="s">
        <v>152</v>
      </c>
      <c r="FP186" s="116"/>
      <c r="FQ186" s="117"/>
      <c r="FR186" s="136"/>
      <c r="FS186" s="137"/>
      <c r="FT186" s="140"/>
      <c r="FU186" s="141"/>
      <c r="FV186" s="24" t="s">
        <v>152</v>
      </c>
      <c r="FW186" s="116"/>
      <c r="FX186" s="117"/>
      <c r="FY186" s="136"/>
      <c r="FZ186" s="137"/>
      <c r="GA186" s="140"/>
      <c r="GB186" s="141"/>
      <c r="GC186" s="24" t="s">
        <v>152</v>
      </c>
      <c r="GD186" s="116"/>
      <c r="GE186" s="117"/>
      <c r="GF186" s="136"/>
      <c r="GG186" s="137"/>
      <c r="GH186" s="140"/>
      <c r="GI186" s="141"/>
      <c r="GJ186" s="24" t="s">
        <v>152</v>
      </c>
      <c r="GK186" s="116"/>
      <c r="GL186" s="117"/>
      <c r="GM186" s="136"/>
      <c r="GN186" s="137"/>
      <c r="GO186" s="140"/>
      <c r="GP186" s="141"/>
      <c r="GQ186" s="24" t="s">
        <v>152</v>
      </c>
      <c r="GR186" s="116"/>
      <c r="GS186" s="117"/>
      <c r="GT186" s="136"/>
      <c r="GU186" s="137"/>
      <c r="GV186" s="140"/>
      <c r="GW186" s="141"/>
      <c r="GX186" s="24" t="s">
        <v>152</v>
      </c>
      <c r="GY186" s="116"/>
      <c r="GZ186" s="117"/>
      <c r="HA186" s="136"/>
      <c r="HB186" s="137"/>
      <c r="HC186" s="140"/>
      <c r="HD186" s="141"/>
      <c r="HE186" s="24" t="s">
        <v>152</v>
      </c>
      <c r="HF186" s="116"/>
      <c r="HG186" s="117"/>
      <c r="HH186" s="136"/>
      <c r="HI186" s="137"/>
      <c r="HJ186" s="140"/>
      <c r="HK186" s="141"/>
      <c r="HL186" s="24" t="s">
        <v>152</v>
      </c>
      <c r="HM186" s="116"/>
      <c r="HN186" s="117"/>
      <c r="HO186" s="136"/>
      <c r="HP186" s="137"/>
      <c r="HQ186" s="140"/>
      <c r="HR186" s="141"/>
      <c r="HS186" s="24" t="s">
        <v>152</v>
      </c>
      <c r="HT186" s="116"/>
      <c r="HU186" s="117"/>
      <c r="HV186" s="136"/>
      <c r="HW186" s="137"/>
      <c r="HX186" s="140"/>
      <c r="HY186" s="141"/>
      <c r="HZ186" s="24" t="s">
        <v>152</v>
      </c>
      <c r="IA186" s="116"/>
      <c r="IB186" s="117"/>
      <c r="IC186" s="136"/>
      <c r="ID186" s="137"/>
      <c r="IE186" s="140"/>
      <c r="IF186" s="141"/>
      <c r="IG186" s="24" t="s">
        <v>152</v>
      </c>
      <c r="IH186" s="116"/>
      <c r="II186" s="117"/>
      <c r="IJ186" s="136"/>
      <c r="IK186" s="137"/>
      <c r="IL186" s="140"/>
      <c r="IM186" s="141"/>
      <c r="IN186" s="24" t="s">
        <v>152</v>
      </c>
      <c r="IO186" s="116"/>
      <c r="IP186" s="117"/>
      <c r="IQ186" s="136"/>
      <c r="IR186" s="137"/>
      <c r="IS186" s="140"/>
      <c r="IT186" s="141"/>
      <c r="IU186" s="24" t="s">
        <v>152</v>
      </c>
      <c r="IV186" s="116"/>
    </row>
    <row r="187" spans="1:256" ht="42.75" customHeight="1">
      <c r="A187" s="140">
        <v>20</v>
      </c>
      <c r="B187" s="141" t="str">
        <f>B175</f>
        <v>Opis techniczny</v>
      </c>
      <c r="C187" s="23" t="s">
        <v>153</v>
      </c>
      <c r="D187" s="116" t="s">
        <v>42</v>
      </c>
      <c r="E187" s="117">
        <v>3</v>
      </c>
      <c r="F187" s="136"/>
      <c r="G187" s="137"/>
      <c r="H187"/>
      <c r="I187"/>
      <c r="J187"/>
      <c r="K187"/>
      <c r="L187"/>
      <c r="M187"/>
      <c r="N187"/>
      <c r="O187" s="140">
        <v>20</v>
      </c>
      <c r="P187" s="141" t="str">
        <f>P175</f>
        <v>Opis techniczny</v>
      </c>
      <c r="Q187" s="23" t="s">
        <v>153</v>
      </c>
      <c r="R187" s="116" t="s">
        <v>42</v>
      </c>
      <c r="S187" s="117">
        <v>3</v>
      </c>
      <c r="T187" s="136">
        <v>125.37</v>
      </c>
      <c r="U187" s="137">
        <f>S187*T187</f>
        <v>376.11</v>
      </c>
      <c r="V187" s="140">
        <v>20</v>
      </c>
      <c r="W187" s="141" t="str">
        <f>W175</f>
        <v>Opis techniczny</v>
      </c>
      <c r="X187" s="23" t="s">
        <v>153</v>
      </c>
      <c r="Y187" s="116" t="s">
        <v>42</v>
      </c>
      <c r="Z187" s="117">
        <v>3</v>
      </c>
      <c r="AA187" s="136">
        <v>125.37</v>
      </c>
      <c r="AB187" s="137">
        <f>Z187*AA187</f>
        <v>376.11</v>
      </c>
      <c r="AC187" s="140">
        <v>20</v>
      </c>
      <c r="AD187" s="141" t="str">
        <f>AD175</f>
        <v>Opis techniczny</v>
      </c>
      <c r="AE187" s="23" t="s">
        <v>153</v>
      </c>
      <c r="AF187" s="116" t="s">
        <v>42</v>
      </c>
      <c r="AG187" s="117">
        <v>3</v>
      </c>
      <c r="AH187" s="136">
        <v>125.37</v>
      </c>
      <c r="AI187" s="137">
        <f>AG187*AH187</f>
        <v>376.11</v>
      </c>
      <c r="AJ187" s="140">
        <v>20</v>
      </c>
      <c r="AK187" s="141" t="str">
        <f>AK175</f>
        <v>Opis techniczny</v>
      </c>
      <c r="AL187" s="23" t="s">
        <v>153</v>
      </c>
      <c r="AM187" s="116" t="s">
        <v>42</v>
      </c>
      <c r="AN187" s="117">
        <v>3</v>
      </c>
      <c r="AO187" s="136">
        <v>125.37</v>
      </c>
      <c r="AP187" s="137">
        <f>AN187*AO187</f>
        <v>376.11</v>
      </c>
      <c r="AQ187" s="140">
        <v>20</v>
      </c>
      <c r="AR187" s="141" t="str">
        <f>AR175</f>
        <v>Opis techniczny</v>
      </c>
      <c r="AS187" s="23" t="s">
        <v>153</v>
      </c>
      <c r="AT187" s="116" t="s">
        <v>42</v>
      </c>
      <c r="AU187" s="117">
        <v>3</v>
      </c>
      <c r="AV187" s="136">
        <v>125.37</v>
      </c>
      <c r="AW187" s="137">
        <f>AU187*AV187</f>
        <v>376.11</v>
      </c>
      <c r="AX187" s="140">
        <v>20</v>
      </c>
      <c r="AY187" s="141" t="str">
        <f>AY175</f>
        <v>Opis techniczny</v>
      </c>
      <c r="AZ187" s="23" t="s">
        <v>153</v>
      </c>
      <c r="BA187" s="116" t="s">
        <v>42</v>
      </c>
      <c r="BB187" s="117">
        <v>3</v>
      </c>
      <c r="BC187" s="136">
        <v>125.37</v>
      </c>
      <c r="BD187" s="137">
        <f>BB187*BC187</f>
        <v>376.11</v>
      </c>
      <c r="BE187" s="140">
        <v>20</v>
      </c>
      <c r="BF187" s="141" t="str">
        <f>BF175</f>
        <v>Opis techniczny</v>
      </c>
      <c r="BG187" s="23" t="s">
        <v>153</v>
      </c>
      <c r="BH187" s="116" t="s">
        <v>42</v>
      </c>
      <c r="BI187" s="117">
        <v>3</v>
      </c>
      <c r="BJ187" s="136">
        <v>125.37</v>
      </c>
      <c r="BK187" s="137">
        <f>BI187*BJ187</f>
        <v>376.11</v>
      </c>
      <c r="BL187" s="140">
        <v>20</v>
      </c>
      <c r="BM187" s="141" t="str">
        <f>BM175</f>
        <v>Opis techniczny</v>
      </c>
      <c r="BN187" s="23" t="s">
        <v>153</v>
      </c>
      <c r="BO187" s="116" t="s">
        <v>42</v>
      </c>
      <c r="BP187" s="117">
        <v>3</v>
      </c>
      <c r="BQ187" s="136">
        <v>125.37</v>
      </c>
      <c r="BR187" s="137">
        <f>BP187*BQ187</f>
        <v>376.11</v>
      </c>
      <c r="BS187" s="140">
        <v>20</v>
      </c>
      <c r="BT187" s="141" t="str">
        <f>BT175</f>
        <v>Opis techniczny</v>
      </c>
      <c r="BU187" s="23" t="s">
        <v>153</v>
      </c>
      <c r="BV187" s="116" t="s">
        <v>42</v>
      </c>
      <c r="BW187" s="117">
        <v>3</v>
      </c>
      <c r="BX187" s="136">
        <v>125.37</v>
      </c>
      <c r="BY187" s="137">
        <f>BW187*BX187</f>
        <v>376.11</v>
      </c>
      <c r="BZ187" s="140">
        <v>20</v>
      </c>
      <c r="CA187" s="141" t="str">
        <f>CA175</f>
        <v>Opis techniczny</v>
      </c>
      <c r="CB187" s="23" t="s">
        <v>153</v>
      </c>
      <c r="CC187" s="116" t="s">
        <v>42</v>
      </c>
      <c r="CD187" s="117">
        <v>3</v>
      </c>
      <c r="CE187" s="136">
        <v>125.37</v>
      </c>
      <c r="CF187" s="137">
        <f>CD187*CE187</f>
        <v>376.11</v>
      </c>
      <c r="CG187" s="140">
        <v>20</v>
      </c>
      <c r="CH187" s="141" t="str">
        <f>CH175</f>
        <v>Opis techniczny</v>
      </c>
      <c r="CI187" s="23" t="s">
        <v>153</v>
      </c>
      <c r="CJ187" s="116" t="s">
        <v>42</v>
      </c>
      <c r="CK187" s="117">
        <v>3</v>
      </c>
      <c r="CL187" s="136">
        <v>125.37</v>
      </c>
      <c r="CM187" s="137">
        <f>CK187*CL187</f>
        <v>376.11</v>
      </c>
      <c r="CN187" s="140">
        <v>20</v>
      </c>
      <c r="CO187" s="141" t="str">
        <f>CO175</f>
        <v>Opis techniczny</v>
      </c>
      <c r="CP187" s="23" t="s">
        <v>153</v>
      </c>
      <c r="CQ187" s="116" t="s">
        <v>42</v>
      </c>
      <c r="CR187" s="117">
        <v>3</v>
      </c>
      <c r="CS187" s="136">
        <v>125.37</v>
      </c>
      <c r="CT187" s="137">
        <f>CR187*CS187</f>
        <v>376.11</v>
      </c>
      <c r="CU187" s="140">
        <v>20</v>
      </c>
      <c r="CV187" s="141" t="str">
        <f>CV175</f>
        <v>Opis techniczny</v>
      </c>
      <c r="CW187" s="23" t="s">
        <v>153</v>
      </c>
      <c r="CX187" s="116" t="s">
        <v>42</v>
      </c>
      <c r="CY187" s="117">
        <v>3</v>
      </c>
      <c r="CZ187" s="136">
        <v>125.37</v>
      </c>
      <c r="DA187" s="137">
        <f>CY187*CZ187</f>
        <v>376.11</v>
      </c>
      <c r="DB187" s="140">
        <v>20</v>
      </c>
      <c r="DC187" s="141" t="str">
        <f>DC175</f>
        <v>Opis techniczny</v>
      </c>
      <c r="DD187" s="23" t="s">
        <v>153</v>
      </c>
      <c r="DE187" s="116" t="s">
        <v>42</v>
      </c>
      <c r="DF187" s="117">
        <v>3</v>
      </c>
      <c r="DG187" s="136">
        <v>125.37</v>
      </c>
      <c r="DH187" s="137">
        <f>DF187*DG187</f>
        <v>376.11</v>
      </c>
      <c r="DI187" s="140">
        <v>20</v>
      </c>
      <c r="DJ187" s="141" t="str">
        <f>DJ175</f>
        <v>Opis techniczny</v>
      </c>
      <c r="DK187" s="23" t="s">
        <v>153</v>
      </c>
      <c r="DL187" s="116" t="s">
        <v>42</v>
      </c>
      <c r="DM187" s="117">
        <v>3</v>
      </c>
      <c r="DN187" s="136">
        <v>125.37</v>
      </c>
      <c r="DO187" s="137">
        <f>DM187*DN187</f>
        <v>376.11</v>
      </c>
      <c r="DP187" s="140">
        <v>20</v>
      </c>
      <c r="DQ187" s="141" t="str">
        <f>DQ175</f>
        <v>Opis techniczny</v>
      </c>
      <c r="DR187" s="23" t="s">
        <v>153</v>
      </c>
      <c r="DS187" s="116" t="s">
        <v>42</v>
      </c>
      <c r="DT187" s="117">
        <v>3</v>
      </c>
      <c r="DU187" s="136">
        <v>125.37</v>
      </c>
      <c r="DV187" s="137">
        <f>DT187*DU187</f>
        <v>376.11</v>
      </c>
      <c r="DW187" s="140">
        <v>20</v>
      </c>
      <c r="DX187" s="141" t="str">
        <f>DX175</f>
        <v>Opis techniczny</v>
      </c>
      <c r="DY187" s="23" t="s">
        <v>153</v>
      </c>
      <c r="DZ187" s="116" t="s">
        <v>42</v>
      </c>
      <c r="EA187" s="117">
        <v>3</v>
      </c>
      <c r="EB187" s="136">
        <v>125.37</v>
      </c>
      <c r="EC187" s="137">
        <f>EA187*EB187</f>
        <v>376.11</v>
      </c>
      <c r="ED187" s="140">
        <v>20</v>
      </c>
      <c r="EE187" s="141" t="str">
        <f>EE175</f>
        <v>Opis techniczny</v>
      </c>
      <c r="EF187" s="23" t="s">
        <v>153</v>
      </c>
      <c r="EG187" s="116" t="s">
        <v>42</v>
      </c>
      <c r="EH187" s="117">
        <v>3</v>
      </c>
      <c r="EI187" s="136">
        <v>125.37</v>
      </c>
      <c r="EJ187" s="137">
        <f>EH187*EI187</f>
        <v>376.11</v>
      </c>
      <c r="EK187" s="140">
        <v>20</v>
      </c>
      <c r="EL187" s="141" t="str">
        <f>EL175</f>
        <v>Opis techniczny</v>
      </c>
      <c r="EM187" s="23" t="s">
        <v>153</v>
      </c>
      <c r="EN187" s="116" t="s">
        <v>42</v>
      </c>
      <c r="EO187" s="117">
        <v>3</v>
      </c>
      <c r="EP187" s="136">
        <v>125.37</v>
      </c>
      <c r="EQ187" s="137">
        <f>EO187*EP187</f>
        <v>376.11</v>
      </c>
      <c r="ER187" s="140">
        <v>20</v>
      </c>
      <c r="ES187" s="141" t="str">
        <f>ES175</f>
        <v>Opis techniczny</v>
      </c>
      <c r="ET187" s="23" t="s">
        <v>153</v>
      </c>
      <c r="EU187" s="116" t="s">
        <v>42</v>
      </c>
      <c r="EV187" s="117">
        <v>3</v>
      </c>
      <c r="EW187" s="136">
        <v>125.37</v>
      </c>
      <c r="EX187" s="137">
        <f>EV187*EW187</f>
        <v>376.11</v>
      </c>
      <c r="EY187" s="140">
        <v>20</v>
      </c>
      <c r="EZ187" s="141" t="str">
        <f>EZ175</f>
        <v>Opis techniczny</v>
      </c>
      <c r="FA187" s="23" t="s">
        <v>153</v>
      </c>
      <c r="FB187" s="116" t="s">
        <v>42</v>
      </c>
      <c r="FC187" s="117">
        <v>3</v>
      </c>
      <c r="FD187" s="136">
        <v>125.37</v>
      </c>
      <c r="FE187" s="137">
        <f>FC187*FD187</f>
        <v>376.11</v>
      </c>
      <c r="FF187" s="140">
        <v>20</v>
      </c>
      <c r="FG187" s="141" t="str">
        <f>FG175</f>
        <v>Opis techniczny</v>
      </c>
      <c r="FH187" s="23" t="s">
        <v>153</v>
      </c>
      <c r="FI187" s="116" t="s">
        <v>42</v>
      </c>
      <c r="FJ187" s="117">
        <v>3</v>
      </c>
      <c r="FK187" s="136">
        <v>125.37</v>
      </c>
      <c r="FL187" s="137">
        <f>FJ187*FK187</f>
        <v>376.11</v>
      </c>
      <c r="FM187" s="140">
        <v>20</v>
      </c>
      <c r="FN187" s="141" t="str">
        <f>FN175</f>
        <v>Opis techniczny</v>
      </c>
      <c r="FO187" s="23" t="s">
        <v>153</v>
      </c>
      <c r="FP187" s="116" t="s">
        <v>42</v>
      </c>
      <c r="FQ187" s="117">
        <v>3</v>
      </c>
      <c r="FR187" s="136">
        <v>125.37</v>
      </c>
      <c r="FS187" s="137">
        <f>FQ187*FR187</f>
        <v>376.11</v>
      </c>
      <c r="FT187" s="140">
        <v>20</v>
      </c>
      <c r="FU187" s="141" t="str">
        <f>FU175</f>
        <v>Opis techniczny</v>
      </c>
      <c r="FV187" s="23" t="s">
        <v>153</v>
      </c>
      <c r="FW187" s="116" t="s">
        <v>42</v>
      </c>
      <c r="FX187" s="117">
        <v>3</v>
      </c>
      <c r="FY187" s="136">
        <v>125.37</v>
      </c>
      <c r="FZ187" s="137">
        <f>FX187*FY187</f>
        <v>376.11</v>
      </c>
      <c r="GA187" s="140">
        <v>20</v>
      </c>
      <c r="GB187" s="141" t="str">
        <f>GB175</f>
        <v>Opis techniczny</v>
      </c>
      <c r="GC187" s="23" t="s">
        <v>153</v>
      </c>
      <c r="GD187" s="116" t="s">
        <v>42</v>
      </c>
      <c r="GE187" s="117">
        <v>3</v>
      </c>
      <c r="GF187" s="136">
        <v>125.37</v>
      </c>
      <c r="GG187" s="137">
        <f>GE187*GF187</f>
        <v>376.11</v>
      </c>
      <c r="GH187" s="140">
        <v>20</v>
      </c>
      <c r="GI187" s="141" t="str">
        <f>GI175</f>
        <v>Opis techniczny</v>
      </c>
      <c r="GJ187" s="23" t="s">
        <v>153</v>
      </c>
      <c r="GK187" s="116" t="s">
        <v>42</v>
      </c>
      <c r="GL187" s="117">
        <v>3</v>
      </c>
      <c r="GM187" s="136">
        <v>125.37</v>
      </c>
      <c r="GN187" s="137">
        <f>GL187*GM187</f>
        <v>376.11</v>
      </c>
      <c r="GO187" s="140">
        <v>20</v>
      </c>
      <c r="GP187" s="141" t="str">
        <f>GP175</f>
        <v>Opis techniczny</v>
      </c>
      <c r="GQ187" s="23" t="s">
        <v>153</v>
      </c>
      <c r="GR187" s="116" t="s">
        <v>42</v>
      </c>
      <c r="GS187" s="117">
        <v>3</v>
      </c>
      <c r="GT187" s="136">
        <v>125.37</v>
      </c>
      <c r="GU187" s="137">
        <f>GS187*GT187</f>
        <v>376.11</v>
      </c>
      <c r="GV187" s="140">
        <v>20</v>
      </c>
      <c r="GW187" s="141" t="str">
        <f>GW175</f>
        <v>Opis techniczny</v>
      </c>
      <c r="GX187" s="23" t="s">
        <v>153</v>
      </c>
      <c r="GY187" s="116" t="s">
        <v>42</v>
      </c>
      <c r="GZ187" s="117">
        <v>3</v>
      </c>
      <c r="HA187" s="136">
        <v>125.37</v>
      </c>
      <c r="HB187" s="137">
        <f>GZ187*HA187</f>
        <v>376.11</v>
      </c>
      <c r="HC187" s="140">
        <v>20</v>
      </c>
      <c r="HD187" s="141" t="str">
        <f>HD175</f>
        <v>Opis techniczny</v>
      </c>
      <c r="HE187" s="23" t="s">
        <v>153</v>
      </c>
      <c r="HF187" s="116" t="s">
        <v>42</v>
      </c>
      <c r="HG187" s="117">
        <v>3</v>
      </c>
      <c r="HH187" s="136">
        <v>125.37</v>
      </c>
      <c r="HI187" s="137">
        <f>HG187*HH187</f>
        <v>376.11</v>
      </c>
      <c r="HJ187" s="140">
        <v>20</v>
      </c>
      <c r="HK187" s="141" t="str">
        <f>HK175</f>
        <v>Opis techniczny</v>
      </c>
      <c r="HL187" s="23" t="s">
        <v>153</v>
      </c>
      <c r="HM187" s="116" t="s">
        <v>42</v>
      </c>
      <c r="HN187" s="117">
        <v>3</v>
      </c>
      <c r="HO187" s="136">
        <v>125.37</v>
      </c>
      <c r="HP187" s="137">
        <f>HN187*HO187</f>
        <v>376.11</v>
      </c>
      <c r="HQ187" s="140">
        <v>20</v>
      </c>
      <c r="HR187" s="141" t="str">
        <f>HR175</f>
        <v>Opis techniczny</v>
      </c>
      <c r="HS187" s="23" t="s">
        <v>153</v>
      </c>
      <c r="HT187" s="116" t="s">
        <v>42</v>
      </c>
      <c r="HU187" s="117">
        <v>3</v>
      </c>
      <c r="HV187" s="136">
        <v>125.37</v>
      </c>
      <c r="HW187" s="137">
        <f>HU187*HV187</f>
        <v>376.11</v>
      </c>
      <c r="HX187" s="140">
        <v>20</v>
      </c>
      <c r="HY187" s="141" t="str">
        <f>HY175</f>
        <v>Opis techniczny</v>
      </c>
      <c r="HZ187" s="23" t="s">
        <v>153</v>
      </c>
      <c r="IA187" s="116" t="s">
        <v>42</v>
      </c>
      <c r="IB187" s="117">
        <v>3</v>
      </c>
      <c r="IC187" s="136">
        <v>125.37</v>
      </c>
      <c r="ID187" s="137">
        <f>IB187*IC187</f>
        <v>376.11</v>
      </c>
      <c r="IE187" s="140">
        <v>20</v>
      </c>
      <c r="IF187" s="141" t="str">
        <f>IF175</f>
        <v>Opis techniczny</v>
      </c>
      <c r="IG187" s="23" t="s">
        <v>153</v>
      </c>
      <c r="IH187" s="116" t="s">
        <v>42</v>
      </c>
      <c r="II187" s="117">
        <v>3</v>
      </c>
      <c r="IJ187" s="136">
        <v>125.37</v>
      </c>
      <c r="IK187" s="137">
        <f>II187*IJ187</f>
        <v>376.11</v>
      </c>
      <c r="IL187" s="140">
        <v>20</v>
      </c>
      <c r="IM187" s="141" t="str">
        <f>IM175</f>
        <v>Opis techniczny</v>
      </c>
      <c r="IN187" s="23" t="s">
        <v>153</v>
      </c>
      <c r="IO187" s="116" t="s">
        <v>42</v>
      </c>
      <c r="IP187" s="117">
        <v>3</v>
      </c>
      <c r="IQ187" s="136">
        <v>125.37</v>
      </c>
      <c r="IR187" s="137">
        <f>IP187*IQ187</f>
        <v>376.11</v>
      </c>
      <c r="IS187" s="140">
        <v>20</v>
      </c>
      <c r="IT187" s="141" t="str">
        <f>IT175</f>
        <v>Opis techniczny</v>
      </c>
      <c r="IU187" s="23" t="s">
        <v>153</v>
      </c>
      <c r="IV187" s="116" t="s">
        <v>42</v>
      </c>
    </row>
    <row r="188" spans="1:256" s="73" customFormat="1" ht="15">
      <c r="A188" s="140"/>
      <c r="B188" s="141"/>
      <c r="C188" s="24" t="s">
        <v>154</v>
      </c>
      <c r="D188" s="116"/>
      <c r="E188" s="117"/>
      <c r="F188" s="136"/>
      <c r="G188" s="137"/>
      <c r="H188"/>
      <c r="I188"/>
      <c r="J188"/>
      <c r="K188"/>
      <c r="L188"/>
      <c r="M188"/>
      <c r="N188"/>
      <c r="O188" s="140"/>
      <c r="P188" s="141"/>
      <c r="Q188" s="24" t="s">
        <v>154</v>
      </c>
      <c r="R188" s="116"/>
      <c r="S188" s="117"/>
      <c r="T188" s="136"/>
      <c r="U188" s="137"/>
      <c r="V188" s="140"/>
      <c r="W188" s="141"/>
      <c r="X188" s="24" t="s">
        <v>154</v>
      </c>
      <c r="Y188" s="116"/>
      <c r="Z188" s="117"/>
      <c r="AA188" s="136"/>
      <c r="AB188" s="137"/>
      <c r="AC188" s="140"/>
      <c r="AD188" s="141"/>
      <c r="AE188" s="24" t="s">
        <v>154</v>
      </c>
      <c r="AF188" s="116"/>
      <c r="AG188" s="117"/>
      <c r="AH188" s="136"/>
      <c r="AI188" s="137"/>
      <c r="AJ188" s="140"/>
      <c r="AK188" s="141"/>
      <c r="AL188" s="24" t="s">
        <v>154</v>
      </c>
      <c r="AM188" s="116"/>
      <c r="AN188" s="117"/>
      <c r="AO188" s="136"/>
      <c r="AP188" s="137"/>
      <c r="AQ188" s="140"/>
      <c r="AR188" s="141"/>
      <c r="AS188" s="24" t="s">
        <v>154</v>
      </c>
      <c r="AT188" s="116"/>
      <c r="AU188" s="117"/>
      <c r="AV188" s="136"/>
      <c r="AW188" s="137"/>
      <c r="AX188" s="140"/>
      <c r="AY188" s="141"/>
      <c r="AZ188" s="24" t="s">
        <v>154</v>
      </c>
      <c r="BA188" s="116"/>
      <c r="BB188" s="117"/>
      <c r="BC188" s="136"/>
      <c r="BD188" s="137"/>
      <c r="BE188" s="140"/>
      <c r="BF188" s="141"/>
      <c r="BG188" s="24" t="s">
        <v>154</v>
      </c>
      <c r="BH188" s="116"/>
      <c r="BI188" s="117"/>
      <c r="BJ188" s="136"/>
      <c r="BK188" s="137"/>
      <c r="BL188" s="140"/>
      <c r="BM188" s="141"/>
      <c r="BN188" s="24" t="s">
        <v>154</v>
      </c>
      <c r="BO188" s="116"/>
      <c r="BP188" s="117"/>
      <c r="BQ188" s="136"/>
      <c r="BR188" s="137"/>
      <c r="BS188" s="140"/>
      <c r="BT188" s="141"/>
      <c r="BU188" s="24" t="s">
        <v>154</v>
      </c>
      <c r="BV188" s="116"/>
      <c r="BW188" s="117"/>
      <c r="BX188" s="136"/>
      <c r="BY188" s="137"/>
      <c r="BZ188" s="140"/>
      <c r="CA188" s="141"/>
      <c r="CB188" s="24" t="s">
        <v>154</v>
      </c>
      <c r="CC188" s="116"/>
      <c r="CD188" s="117"/>
      <c r="CE188" s="136"/>
      <c r="CF188" s="137"/>
      <c r="CG188" s="140"/>
      <c r="CH188" s="141"/>
      <c r="CI188" s="24" t="s">
        <v>154</v>
      </c>
      <c r="CJ188" s="116"/>
      <c r="CK188" s="117"/>
      <c r="CL188" s="136"/>
      <c r="CM188" s="137"/>
      <c r="CN188" s="140"/>
      <c r="CO188" s="141"/>
      <c r="CP188" s="24" t="s">
        <v>154</v>
      </c>
      <c r="CQ188" s="116"/>
      <c r="CR188" s="117"/>
      <c r="CS188" s="136"/>
      <c r="CT188" s="137"/>
      <c r="CU188" s="140"/>
      <c r="CV188" s="141"/>
      <c r="CW188" s="24" t="s">
        <v>154</v>
      </c>
      <c r="CX188" s="116"/>
      <c r="CY188" s="117"/>
      <c r="CZ188" s="136"/>
      <c r="DA188" s="137"/>
      <c r="DB188" s="140"/>
      <c r="DC188" s="141"/>
      <c r="DD188" s="24" t="s">
        <v>154</v>
      </c>
      <c r="DE188" s="116"/>
      <c r="DF188" s="117"/>
      <c r="DG188" s="136"/>
      <c r="DH188" s="137"/>
      <c r="DI188" s="140"/>
      <c r="DJ188" s="141"/>
      <c r="DK188" s="24" t="s">
        <v>154</v>
      </c>
      <c r="DL188" s="116"/>
      <c r="DM188" s="117"/>
      <c r="DN188" s="136"/>
      <c r="DO188" s="137"/>
      <c r="DP188" s="140"/>
      <c r="DQ188" s="141"/>
      <c r="DR188" s="24" t="s">
        <v>154</v>
      </c>
      <c r="DS188" s="116"/>
      <c r="DT188" s="117"/>
      <c r="DU188" s="136"/>
      <c r="DV188" s="137"/>
      <c r="DW188" s="140"/>
      <c r="DX188" s="141"/>
      <c r="DY188" s="24" t="s">
        <v>154</v>
      </c>
      <c r="DZ188" s="116"/>
      <c r="EA188" s="117"/>
      <c r="EB188" s="136"/>
      <c r="EC188" s="137"/>
      <c r="ED188" s="140"/>
      <c r="EE188" s="141"/>
      <c r="EF188" s="24" t="s">
        <v>154</v>
      </c>
      <c r="EG188" s="116"/>
      <c r="EH188" s="117"/>
      <c r="EI188" s="136"/>
      <c r="EJ188" s="137"/>
      <c r="EK188" s="140"/>
      <c r="EL188" s="141"/>
      <c r="EM188" s="24" t="s">
        <v>154</v>
      </c>
      <c r="EN188" s="116"/>
      <c r="EO188" s="117"/>
      <c r="EP188" s="136"/>
      <c r="EQ188" s="137"/>
      <c r="ER188" s="140"/>
      <c r="ES188" s="141"/>
      <c r="ET188" s="24" t="s">
        <v>154</v>
      </c>
      <c r="EU188" s="116"/>
      <c r="EV188" s="117"/>
      <c r="EW188" s="136"/>
      <c r="EX188" s="137"/>
      <c r="EY188" s="140"/>
      <c r="EZ188" s="141"/>
      <c r="FA188" s="24" t="s">
        <v>154</v>
      </c>
      <c r="FB188" s="116"/>
      <c r="FC188" s="117"/>
      <c r="FD188" s="136"/>
      <c r="FE188" s="137"/>
      <c r="FF188" s="140"/>
      <c r="FG188" s="141"/>
      <c r="FH188" s="24" t="s">
        <v>154</v>
      </c>
      <c r="FI188" s="116"/>
      <c r="FJ188" s="117"/>
      <c r="FK188" s="136"/>
      <c r="FL188" s="137"/>
      <c r="FM188" s="140"/>
      <c r="FN188" s="141"/>
      <c r="FO188" s="24" t="s">
        <v>154</v>
      </c>
      <c r="FP188" s="116"/>
      <c r="FQ188" s="117"/>
      <c r="FR188" s="136"/>
      <c r="FS188" s="137"/>
      <c r="FT188" s="140"/>
      <c r="FU188" s="141"/>
      <c r="FV188" s="24" t="s">
        <v>154</v>
      </c>
      <c r="FW188" s="116"/>
      <c r="FX188" s="117"/>
      <c r="FY188" s="136"/>
      <c r="FZ188" s="137"/>
      <c r="GA188" s="140"/>
      <c r="GB188" s="141"/>
      <c r="GC188" s="24" t="s">
        <v>154</v>
      </c>
      <c r="GD188" s="116"/>
      <c r="GE188" s="117"/>
      <c r="GF188" s="136"/>
      <c r="GG188" s="137"/>
      <c r="GH188" s="140"/>
      <c r="GI188" s="141"/>
      <c r="GJ188" s="24" t="s">
        <v>154</v>
      </c>
      <c r="GK188" s="116"/>
      <c r="GL188" s="117"/>
      <c r="GM188" s="136"/>
      <c r="GN188" s="137"/>
      <c r="GO188" s="140"/>
      <c r="GP188" s="141"/>
      <c r="GQ188" s="24" t="s">
        <v>154</v>
      </c>
      <c r="GR188" s="116"/>
      <c r="GS188" s="117"/>
      <c r="GT188" s="136"/>
      <c r="GU188" s="137"/>
      <c r="GV188" s="140"/>
      <c r="GW188" s="141"/>
      <c r="GX188" s="24" t="s">
        <v>154</v>
      </c>
      <c r="GY188" s="116"/>
      <c r="GZ188" s="117"/>
      <c r="HA188" s="136"/>
      <c r="HB188" s="137"/>
      <c r="HC188" s="140"/>
      <c r="HD188" s="141"/>
      <c r="HE188" s="24" t="s">
        <v>154</v>
      </c>
      <c r="HF188" s="116"/>
      <c r="HG188" s="117"/>
      <c r="HH188" s="136"/>
      <c r="HI188" s="137"/>
      <c r="HJ188" s="140"/>
      <c r="HK188" s="141"/>
      <c r="HL188" s="24" t="s">
        <v>154</v>
      </c>
      <c r="HM188" s="116"/>
      <c r="HN188" s="117"/>
      <c r="HO188" s="136"/>
      <c r="HP188" s="137"/>
      <c r="HQ188" s="140"/>
      <c r="HR188" s="141"/>
      <c r="HS188" s="24" t="s">
        <v>154</v>
      </c>
      <c r="HT188" s="116"/>
      <c r="HU188" s="117"/>
      <c r="HV188" s="136"/>
      <c r="HW188" s="137"/>
      <c r="HX188" s="140"/>
      <c r="HY188" s="141"/>
      <c r="HZ188" s="24" t="s">
        <v>154</v>
      </c>
      <c r="IA188" s="116"/>
      <c r="IB188" s="117"/>
      <c r="IC188" s="136"/>
      <c r="ID188" s="137"/>
      <c r="IE188" s="140"/>
      <c r="IF188" s="141"/>
      <c r="IG188" s="24" t="s">
        <v>154</v>
      </c>
      <c r="IH188" s="116"/>
      <c r="II188" s="117"/>
      <c r="IJ188" s="136"/>
      <c r="IK188" s="137"/>
      <c r="IL188" s="140"/>
      <c r="IM188" s="141"/>
      <c r="IN188" s="24" t="s">
        <v>154</v>
      </c>
      <c r="IO188" s="116"/>
      <c r="IP188" s="117"/>
      <c r="IQ188" s="136"/>
      <c r="IR188" s="137"/>
      <c r="IS188" s="140"/>
      <c r="IT188" s="141"/>
      <c r="IU188" s="24" t="s">
        <v>154</v>
      </c>
      <c r="IV188" s="116"/>
    </row>
    <row r="189" spans="1:256" s="79" customFormat="1" ht="40.5" customHeight="1">
      <c r="A189" s="138" t="s">
        <v>169</v>
      </c>
      <c r="B189" s="138"/>
      <c r="C189" s="138"/>
      <c r="D189" s="138"/>
      <c r="E189" s="138"/>
      <c r="F189" s="138"/>
      <c r="G189" s="81">
        <f>SUM(G184:G187)</f>
        <v>0</v>
      </c>
      <c r="H189"/>
      <c r="I189"/>
      <c r="J189"/>
      <c r="K189"/>
      <c r="L189"/>
      <c r="M189"/>
      <c r="N189"/>
      <c r="O189" s="138" t="s">
        <v>169</v>
      </c>
      <c r="P189" s="138"/>
      <c r="Q189" s="138"/>
      <c r="R189" s="138"/>
      <c r="S189" s="138"/>
      <c r="T189" s="138"/>
      <c r="U189" s="81">
        <f>SUM(U184:U187)</f>
        <v>13161.0395</v>
      </c>
      <c r="V189" s="138" t="s">
        <v>169</v>
      </c>
      <c r="W189" s="138"/>
      <c r="X189" s="138"/>
      <c r="Y189" s="138"/>
      <c r="Z189" s="138"/>
      <c r="AA189" s="138"/>
      <c r="AB189" s="81">
        <f>SUM(AB184:AB187)</f>
        <v>13161.0395</v>
      </c>
      <c r="AC189" s="138" t="s">
        <v>169</v>
      </c>
      <c r="AD189" s="138"/>
      <c r="AE189" s="138"/>
      <c r="AF189" s="138"/>
      <c r="AG189" s="138"/>
      <c r="AH189" s="138"/>
      <c r="AI189" s="81">
        <f>SUM(AI184:AI187)</f>
        <v>13161.0395</v>
      </c>
      <c r="AJ189" s="138" t="s">
        <v>169</v>
      </c>
      <c r="AK189" s="138"/>
      <c r="AL189" s="138"/>
      <c r="AM189" s="138"/>
      <c r="AN189" s="138"/>
      <c r="AO189" s="138"/>
      <c r="AP189" s="81">
        <f>SUM(AP184:AP187)</f>
        <v>13161.0395</v>
      </c>
      <c r="AQ189" s="138" t="s">
        <v>169</v>
      </c>
      <c r="AR189" s="138"/>
      <c r="AS189" s="138"/>
      <c r="AT189" s="138"/>
      <c r="AU189" s="138"/>
      <c r="AV189" s="138"/>
      <c r="AW189" s="81">
        <f>SUM(AW184:AW187)</f>
        <v>13161.0395</v>
      </c>
      <c r="AX189" s="138" t="s">
        <v>169</v>
      </c>
      <c r="AY189" s="138"/>
      <c r="AZ189" s="138"/>
      <c r="BA189" s="138"/>
      <c r="BB189" s="138"/>
      <c r="BC189" s="138"/>
      <c r="BD189" s="81">
        <f>SUM(BD184:BD187)</f>
        <v>13161.0395</v>
      </c>
      <c r="BE189" s="138" t="s">
        <v>169</v>
      </c>
      <c r="BF189" s="138"/>
      <c r="BG189" s="138"/>
      <c r="BH189" s="138"/>
      <c r="BI189" s="138"/>
      <c r="BJ189" s="138"/>
      <c r="BK189" s="81">
        <f>SUM(BK184:BK187)</f>
        <v>13161.0395</v>
      </c>
      <c r="BL189" s="138" t="s">
        <v>169</v>
      </c>
      <c r="BM189" s="138"/>
      <c r="BN189" s="138"/>
      <c r="BO189" s="138"/>
      <c r="BP189" s="138"/>
      <c r="BQ189" s="138"/>
      <c r="BR189" s="81">
        <f>SUM(BR184:BR187)</f>
        <v>13161.0395</v>
      </c>
      <c r="BS189" s="138" t="s">
        <v>169</v>
      </c>
      <c r="BT189" s="138"/>
      <c r="BU189" s="138"/>
      <c r="BV189" s="138"/>
      <c r="BW189" s="138"/>
      <c r="BX189" s="138"/>
      <c r="BY189" s="81">
        <f>SUM(BY184:BY187)</f>
        <v>13161.0395</v>
      </c>
      <c r="BZ189" s="138" t="s">
        <v>169</v>
      </c>
      <c r="CA189" s="138"/>
      <c r="CB189" s="138"/>
      <c r="CC189" s="138"/>
      <c r="CD189" s="138"/>
      <c r="CE189" s="138"/>
      <c r="CF189" s="81">
        <f>SUM(CF184:CF187)</f>
        <v>13161.0395</v>
      </c>
      <c r="CG189" s="138" t="s">
        <v>169</v>
      </c>
      <c r="CH189" s="138"/>
      <c r="CI189" s="138"/>
      <c r="CJ189" s="138"/>
      <c r="CK189" s="138"/>
      <c r="CL189" s="138"/>
      <c r="CM189" s="81">
        <f>SUM(CM184:CM187)</f>
        <v>13161.0395</v>
      </c>
      <c r="CN189" s="138" t="s">
        <v>169</v>
      </c>
      <c r="CO189" s="138"/>
      <c r="CP189" s="138"/>
      <c r="CQ189" s="138"/>
      <c r="CR189" s="138"/>
      <c r="CS189" s="138"/>
      <c r="CT189" s="81">
        <f>SUM(CT184:CT187)</f>
        <v>13161.0395</v>
      </c>
      <c r="CU189" s="138" t="s">
        <v>169</v>
      </c>
      <c r="CV189" s="138"/>
      <c r="CW189" s="138"/>
      <c r="CX189" s="138"/>
      <c r="CY189" s="138"/>
      <c r="CZ189" s="138"/>
      <c r="DA189" s="81">
        <f>SUM(DA184:DA187)</f>
        <v>13161.0395</v>
      </c>
      <c r="DB189" s="138" t="s">
        <v>169</v>
      </c>
      <c r="DC189" s="138"/>
      <c r="DD189" s="138"/>
      <c r="DE189" s="138"/>
      <c r="DF189" s="138"/>
      <c r="DG189" s="138"/>
      <c r="DH189" s="81">
        <f>SUM(DH184:DH187)</f>
        <v>13161.0395</v>
      </c>
      <c r="DI189" s="138" t="s">
        <v>169</v>
      </c>
      <c r="DJ189" s="138"/>
      <c r="DK189" s="138"/>
      <c r="DL189" s="138"/>
      <c r="DM189" s="138"/>
      <c r="DN189" s="138"/>
      <c r="DO189" s="81">
        <f>SUM(DO184:DO187)</f>
        <v>13161.0395</v>
      </c>
      <c r="DP189" s="138" t="s">
        <v>169</v>
      </c>
      <c r="DQ189" s="138"/>
      <c r="DR189" s="138"/>
      <c r="DS189" s="138"/>
      <c r="DT189" s="138"/>
      <c r="DU189" s="138"/>
      <c r="DV189" s="81">
        <f>SUM(DV184:DV187)</f>
        <v>13161.0395</v>
      </c>
      <c r="DW189" s="138" t="s">
        <v>169</v>
      </c>
      <c r="DX189" s="138"/>
      <c r="DY189" s="138"/>
      <c r="DZ189" s="138"/>
      <c r="EA189" s="138"/>
      <c r="EB189" s="138"/>
      <c r="EC189" s="81">
        <f>SUM(EC184:EC187)</f>
        <v>13161.0395</v>
      </c>
      <c r="ED189" s="138" t="s">
        <v>169</v>
      </c>
      <c r="EE189" s="138"/>
      <c r="EF189" s="138"/>
      <c r="EG189" s="138"/>
      <c r="EH189" s="138"/>
      <c r="EI189" s="138"/>
      <c r="EJ189" s="81">
        <f>SUM(EJ184:EJ187)</f>
        <v>13161.0395</v>
      </c>
      <c r="EK189" s="138" t="s">
        <v>169</v>
      </c>
      <c r="EL189" s="138"/>
      <c r="EM189" s="138"/>
      <c r="EN189" s="138"/>
      <c r="EO189" s="138"/>
      <c r="EP189" s="138"/>
      <c r="EQ189" s="81">
        <f>SUM(EQ184:EQ187)</f>
        <v>13161.0395</v>
      </c>
      <c r="ER189" s="138" t="s">
        <v>169</v>
      </c>
      <c r="ES189" s="138"/>
      <c r="ET189" s="138"/>
      <c r="EU189" s="138"/>
      <c r="EV189" s="138"/>
      <c r="EW189" s="138"/>
      <c r="EX189" s="81">
        <f>SUM(EX184:EX187)</f>
        <v>13161.0395</v>
      </c>
      <c r="EY189" s="138" t="s">
        <v>169</v>
      </c>
      <c r="EZ189" s="138"/>
      <c r="FA189" s="138"/>
      <c r="FB189" s="138"/>
      <c r="FC189" s="138"/>
      <c r="FD189" s="138"/>
      <c r="FE189" s="81">
        <f>SUM(FE184:FE187)</f>
        <v>13161.0395</v>
      </c>
      <c r="FF189" s="138" t="s">
        <v>169</v>
      </c>
      <c r="FG189" s="138"/>
      <c r="FH189" s="138"/>
      <c r="FI189" s="138"/>
      <c r="FJ189" s="138"/>
      <c r="FK189" s="138"/>
      <c r="FL189" s="81">
        <f>SUM(FL184:FL187)</f>
        <v>13161.0395</v>
      </c>
      <c r="FM189" s="138" t="s">
        <v>169</v>
      </c>
      <c r="FN189" s="138"/>
      <c r="FO189" s="138"/>
      <c r="FP189" s="138"/>
      <c r="FQ189" s="138"/>
      <c r="FR189" s="138"/>
      <c r="FS189" s="81">
        <f>SUM(FS184:FS187)</f>
        <v>13161.0395</v>
      </c>
      <c r="FT189" s="138" t="s">
        <v>169</v>
      </c>
      <c r="FU189" s="138"/>
      <c r="FV189" s="138"/>
      <c r="FW189" s="138"/>
      <c r="FX189" s="138"/>
      <c r="FY189" s="138"/>
      <c r="FZ189" s="81">
        <f>SUM(FZ184:FZ187)</f>
        <v>13161.0395</v>
      </c>
      <c r="GA189" s="138" t="s">
        <v>169</v>
      </c>
      <c r="GB189" s="138"/>
      <c r="GC189" s="138"/>
      <c r="GD189" s="138"/>
      <c r="GE189" s="138"/>
      <c r="GF189" s="138"/>
      <c r="GG189" s="81">
        <f>SUM(GG184:GG187)</f>
        <v>13161.0395</v>
      </c>
      <c r="GH189" s="138" t="s">
        <v>169</v>
      </c>
      <c r="GI189" s="138"/>
      <c r="GJ189" s="138"/>
      <c r="GK189" s="138"/>
      <c r="GL189" s="138"/>
      <c r="GM189" s="138"/>
      <c r="GN189" s="81">
        <f>SUM(GN184:GN187)</f>
        <v>13161.0395</v>
      </c>
      <c r="GO189" s="138" t="s">
        <v>169</v>
      </c>
      <c r="GP189" s="138"/>
      <c r="GQ189" s="138"/>
      <c r="GR189" s="138"/>
      <c r="GS189" s="138"/>
      <c r="GT189" s="138"/>
      <c r="GU189" s="81">
        <f>SUM(GU184:GU187)</f>
        <v>13161.0395</v>
      </c>
      <c r="GV189" s="138" t="s">
        <v>169</v>
      </c>
      <c r="GW189" s="138"/>
      <c r="GX189" s="138"/>
      <c r="GY189" s="138"/>
      <c r="GZ189" s="138"/>
      <c r="HA189" s="138"/>
      <c r="HB189" s="81">
        <f>SUM(HB184:HB187)</f>
        <v>13161.0395</v>
      </c>
      <c r="HC189" s="138" t="s">
        <v>169</v>
      </c>
      <c r="HD189" s="138"/>
      <c r="HE189" s="138"/>
      <c r="HF189" s="138"/>
      <c r="HG189" s="138"/>
      <c r="HH189" s="138"/>
      <c r="HI189" s="81">
        <f>SUM(HI184:HI187)</f>
        <v>13161.0395</v>
      </c>
      <c r="HJ189" s="138" t="s">
        <v>169</v>
      </c>
      <c r="HK189" s="138"/>
      <c r="HL189" s="138"/>
      <c r="HM189" s="138"/>
      <c r="HN189" s="138"/>
      <c r="HO189" s="138"/>
      <c r="HP189" s="81">
        <f>SUM(HP184:HP187)</f>
        <v>13161.0395</v>
      </c>
      <c r="HQ189" s="138" t="s">
        <v>169</v>
      </c>
      <c r="HR189" s="138"/>
      <c r="HS189" s="138"/>
      <c r="HT189" s="138"/>
      <c r="HU189" s="138"/>
      <c r="HV189" s="138"/>
      <c r="HW189" s="81">
        <f>SUM(HW184:HW187)</f>
        <v>13161.0395</v>
      </c>
      <c r="HX189" s="138" t="s">
        <v>169</v>
      </c>
      <c r="HY189" s="138"/>
      <c r="HZ189" s="138"/>
      <c r="IA189" s="138"/>
      <c r="IB189" s="138"/>
      <c r="IC189" s="138"/>
      <c r="ID189" s="81">
        <f>SUM(ID184:ID187)</f>
        <v>13161.0395</v>
      </c>
      <c r="IE189" s="138" t="s">
        <v>169</v>
      </c>
      <c r="IF189" s="138"/>
      <c r="IG189" s="138"/>
      <c r="IH189" s="138"/>
      <c r="II189" s="138"/>
      <c r="IJ189" s="138"/>
      <c r="IK189" s="81">
        <f>SUM(IK184:IK187)</f>
        <v>13161.0395</v>
      </c>
      <c r="IL189" s="138" t="s">
        <v>169</v>
      </c>
      <c r="IM189" s="138"/>
      <c r="IN189" s="138"/>
      <c r="IO189" s="138"/>
      <c r="IP189" s="138"/>
      <c r="IQ189" s="138"/>
      <c r="IR189" s="81">
        <f>SUM(IR184:IR187)</f>
        <v>13161.0395</v>
      </c>
      <c r="IS189" s="138" t="s">
        <v>169</v>
      </c>
      <c r="IT189" s="138"/>
      <c r="IU189" s="138"/>
      <c r="IV189" s="138"/>
    </row>
    <row r="190" spans="1:256" s="82" customFormat="1" ht="41.25" customHeight="1">
      <c r="A190" s="139" t="s">
        <v>155</v>
      </c>
      <c r="B190" s="139"/>
      <c r="C190" s="139"/>
      <c r="D190" s="139"/>
      <c r="E190" s="139"/>
      <c r="F190" s="139"/>
      <c r="G190" s="139"/>
      <c r="H190"/>
      <c r="I190"/>
      <c r="J190"/>
      <c r="K190"/>
      <c r="L190"/>
      <c r="M190"/>
      <c r="N190"/>
      <c r="O190" s="139" t="s">
        <v>155</v>
      </c>
      <c r="P190" s="139"/>
      <c r="Q190" s="139"/>
      <c r="R190" s="139"/>
      <c r="S190" s="139"/>
      <c r="T190" s="139"/>
      <c r="U190" s="139"/>
      <c r="V190" s="139" t="s">
        <v>155</v>
      </c>
      <c r="W190" s="139"/>
      <c r="X190" s="139"/>
      <c r="Y190" s="139"/>
      <c r="Z190" s="139"/>
      <c r="AA190" s="139"/>
      <c r="AB190" s="139"/>
      <c r="AC190" s="139" t="s">
        <v>155</v>
      </c>
      <c r="AD190" s="139"/>
      <c r="AE190" s="139"/>
      <c r="AF190" s="139"/>
      <c r="AG190" s="139"/>
      <c r="AH190" s="139"/>
      <c r="AI190" s="139"/>
      <c r="AJ190" s="139" t="s">
        <v>155</v>
      </c>
      <c r="AK190" s="139"/>
      <c r="AL190" s="139"/>
      <c r="AM190" s="139"/>
      <c r="AN190" s="139"/>
      <c r="AO190" s="139"/>
      <c r="AP190" s="139"/>
      <c r="AQ190" s="139" t="s">
        <v>155</v>
      </c>
      <c r="AR190" s="139"/>
      <c r="AS190" s="139"/>
      <c r="AT190" s="139"/>
      <c r="AU190" s="139"/>
      <c r="AV190" s="139"/>
      <c r="AW190" s="139"/>
      <c r="AX190" s="139" t="s">
        <v>155</v>
      </c>
      <c r="AY190" s="139"/>
      <c r="AZ190" s="139"/>
      <c r="BA190" s="139"/>
      <c r="BB190" s="139"/>
      <c r="BC190" s="139"/>
      <c r="BD190" s="139"/>
      <c r="BE190" s="139" t="s">
        <v>155</v>
      </c>
      <c r="BF190" s="139"/>
      <c r="BG190" s="139"/>
      <c r="BH190" s="139"/>
      <c r="BI190" s="139"/>
      <c r="BJ190" s="139"/>
      <c r="BK190" s="139"/>
      <c r="BL190" s="139" t="s">
        <v>155</v>
      </c>
      <c r="BM190" s="139"/>
      <c r="BN190" s="139"/>
      <c r="BO190" s="139"/>
      <c r="BP190" s="139"/>
      <c r="BQ190" s="139"/>
      <c r="BR190" s="139"/>
      <c r="BS190" s="139" t="s">
        <v>155</v>
      </c>
      <c r="BT190" s="139"/>
      <c r="BU190" s="139"/>
      <c r="BV190" s="139"/>
      <c r="BW190" s="139"/>
      <c r="BX190" s="139"/>
      <c r="BY190" s="139"/>
      <c r="BZ190" s="139" t="s">
        <v>155</v>
      </c>
      <c r="CA190" s="139"/>
      <c r="CB190" s="139"/>
      <c r="CC190" s="139"/>
      <c r="CD190" s="139"/>
      <c r="CE190" s="139"/>
      <c r="CF190" s="139"/>
      <c r="CG190" s="139" t="s">
        <v>155</v>
      </c>
      <c r="CH190" s="139"/>
      <c r="CI190" s="139"/>
      <c r="CJ190" s="139"/>
      <c r="CK190" s="139"/>
      <c r="CL190" s="139"/>
      <c r="CM190" s="139"/>
      <c r="CN190" s="139" t="s">
        <v>155</v>
      </c>
      <c r="CO190" s="139"/>
      <c r="CP190" s="139"/>
      <c r="CQ190" s="139"/>
      <c r="CR190" s="139"/>
      <c r="CS190" s="139"/>
      <c r="CT190" s="139"/>
      <c r="CU190" s="139" t="s">
        <v>155</v>
      </c>
      <c r="CV190" s="139"/>
      <c r="CW190" s="139"/>
      <c r="CX190" s="139"/>
      <c r="CY190" s="139"/>
      <c r="CZ190" s="139"/>
      <c r="DA190" s="139"/>
      <c r="DB190" s="139" t="s">
        <v>155</v>
      </c>
      <c r="DC190" s="139"/>
      <c r="DD190" s="139"/>
      <c r="DE190" s="139"/>
      <c r="DF190" s="139"/>
      <c r="DG190" s="139"/>
      <c r="DH190" s="139"/>
      <c r="DI190" s="139" t="s">
        <v>155</v>
      </c>
      <c r="DJ190" s="139"/>
      <c r="DK190" s="139"/>
      <c r="DL190" s="139"/>
      <c r="DM190" s="139"/>
      <c r="DN190" s="139"/>
      <c r="DO190" s="139"/>
      <c r="DP190" s="139" t="s">
        <v>155</v>
      </c>
      <c r="DQ190" s="139"/>
      <c r="DR190" s="139"/>
      <c r="DS190" s="139"/>
      <c r="DT190" s="139"/>
      <c r="DU190" s="139"/>
      <c r="DV190" s="139"/>
      <c r="DW190" s="139" t="s">
        <v>155</v>
      </c>
      <c r="DX190" s="139"/>
      <c r="DY190" s="139"/>
      <c r="DZ190" s="139"/>
      <c r="EA190" s="139"/>
      <c r="EB190" s="139"/>
      <c r="EC190" s="139"/>
      <c r="ED190" s="139" t="s">
        <v>155</v>
      </c>
      <c r="EE190" s="139"/>
      <c r="EF190" s="139"/>
      <c r="EG190" s="139"/>
      <c r="EH190" s="139"/>
      <c r="EI190" s="139"/>
      <c r="EJ190" s="139"/>
      <c r="EK190" s="139" t="s">
        <v>155</v>
      </c>
      <c r="EL190" s="139"/>
      <c r="EM190" s="139"/>
      <c r="EN190" s="139"/>
      <c r="EO190" s="139"/>
      <c r="EP190" s="139"/>
      <c r="EQ190" s="139"/>
      <c r="ER190" s="139" t="s">
        <v>155</v>
      </c>
      <c r="ES190" s="139"/>
      <c r="ET190" s="139"/>
      <c r="EU190" s="139"/>
      <c r="EV190" s="139"/>
      <c r="EW190" s="139"/>
      <c r="EX190" s="139"/>
      <c r="EY190" s="139" t="s">
        <v>155</v>
      </c>
      <c r="EZ190" s="139"/>
      <c r="FA190" s="139"/>
      <c r="FB190" s="139"/>
      <c r="FC190" s="139"/>
      <c r="FD190" s="139"/>
      <c r="FE190" s="139"/>
      <c r="FF190" s="139" t="s">
        <v>155</v>
      </c>
      <c r="FG190" s="139"/>
      <c r="FH190" s="139"/>
      <c r="FI190" s="139"/>
      <c r="FJ190" s="139"/>
      <c r="FK190" s="139"/>
      <c r="FL190" s="139"/>
      <c r="FM190" s="139" t="s">
        <v>155</v>
      </c>
      <c r="FN190" s="139"/>
      <c r="FO190" s="139"/>
      <c r="FP190" s="139"/>
      <c r="FQ190" s="139"/>
      <c r="FR190" s="139"/>
      <c r="FS190" s="139"/>
      <c r="FT190" s="139" t="s">
        <v>155</v>
      </c>
      <c r="FU190" s="139"/>
      <c r="FV190" s="139"/>
      <c r="FW190" s="139"/>
      <c r="FX190" s="139"/>
      <c r="FY190" s="139"/>
      <c r="FZ190" s="139"/>
      <c r="GA190" s="139" t="s">
        <v>155</v>
      </c>
      <c r="GB190" s="139"/>
      <c r="GC190" s="139"/>
      <c r="GD190" s="139"/>
      <c r="GE190" s="139"/>
      <c r="GF190" s="139"/>
      <c r="GG190" s="139"/>
      <c r="GH190" s="139" t="s">
        <v>155</v>
      </c>
      <c r="GI190" s="139"/>
      <c r="GJ190" s="139"/>
      <c r="GK190" s="139"/>
      <c r="GL190" s="139"/>
      <c r="GM190" s="139"/>
      <c r="GN190" s="139"/>
      <c r="GO190" s="139" t="s">
        <v>155</v>
      </c>
      <c r="GP190" s="139"/>
      <c r="GQ190" s="139"/>
      <c r="GR190" s="139"/>
      <c r="GS190" s="139"/>
      <c r="GT190" s="139"/>
      <c r="GU190" s="139"/>
      <c r="GV190" s="139" t="s">
        <v>155</v>
      </c>
      <c r="GW190" s="139"/>
      <c r="GX190" s="139"/>
      <c r="GY190" s="139"/>
      <c r="GZ190" s="139"/>
      <c r="HA190" s="139"/>
      <c r="HB190" s="139"/>
      <c r="HC190" s="139" t="s">
        <v>155</v>
      </c>
      <c r="HD190" s="139"/>
      <c r="HE190" s="139"/>
      <c r="HF190" s="139"/>
      <c r="HG190" s="139"/>
      <c r="HH190" s="139"/>
      <c r="HI190" s="139"/>
      <c r="HJ190" s="139" t="s">
        <v>155</v>
      </c>
      <c r="HK190" s="139"/>
      <c r="HL190" s="139"/>
      <c r="HM190" s="139"/>
      <c r="HN190" s="139"/>
      <c r="HO190" s="139"/>
      <c r="HP190" s="139"/>
      <c r="HQ190" s="139" t="s">
        <v>155</v>
      </c>
      <c r="HR190" s="139"/>
      <c r="HS190" s="139"/>
      <c r="HT190" s="139"/>
      <c r="HU190" s="139"/>
      <c r="HV190" s="139"/>
      <c r="HW190" s="139"/>
      <c r="HX190" s="139" t="s">
        <v>155</v>
      </c>
      <c r="HY190" s="139"/>
      <c r="HZ190" s="139"/>
      <c r="IA190" s="139"/>
      <c r="IB190" s="139"/>
      <c r="IC190" s="139"/>
      <c r="ID190" s="139"/>
      <c r="IE190" s="139" t="s">
        <v>155</v>
      </c>
      <c r="IF190" s="139"/>
      <c r="IG190" s="139"/>
      <c r="IH190" s="139"/>
      <c r="II190" s="139"/>
      <c r="IJ190" s="139"/>
      <c r="IK190" s="139"/>
      <c r="IL190" s="139" t="s">
        <v>155</v>
      </c>
      <c r="IM190" s="139"/>
      <c r="IN190" s="139"/>
      <c r="IO190" s="139"/>
      <c r="IP190" s="139"/>
      <c r="IQ190" s="139"/>
      <c r="IR190" s="139"/>
      <c r="IS190" s="139" t="s">
        <v>155</v>
      </c>
      <c r="IT190" s="139"/>
      <c r="IU190" s="139"/>
      <c r="IV190" s="139"/>
    </row>
    <row r="191" spans="1:256" ht="26.25" customHeight="1">
      <c r="A191" s="134">
        <v>21</v>
      </c>
      <c r="B191" s="15" t="str">
        <f>B185</f>
        <v>Opis techniczny</v>
      </c>
      <c r="C191" s="19" t="s">
        <v>86</v>
      </c>
      <c r="D191" s="28" t="s">
        <v>87</v>
      </c>
      <c r="E191" s="29" t="s">
        <v>87</v>
      </c>
      <c r="F191" s="25" t="s">
        <v>87</v>
      </c>
      <c r="G191" s="84" t="s">
        <v>87</v>
      </c>
      <c r="H191"/>
      <c r="I191"/>
      <c r="J191"/>
      <c r="K191"/>
      <c r="L191"/>
      <c r="M191"/>
      <c r="N191"/>
      <c r="O191" s="134">
        <v>21</v>
      </c>
      <c r="P191" s="15" t="str">
        <f>P185</f>
        <v>Opis techniczny</v>
      </c>
      <c r="Q191" s="19" t="s">
        <v>86</v>
      </c>
      <c r="R191" s="28" t="s">
        <v>87</v>
      </c>
      <c r="S191" s="29" t="s">
        <v>87</v>
      </c>
      <c r="T191" s="25" t="s">
        <v>87</v>
      </c>
      <c r="U191" s="84" t="s">
        <v>87</v>
      </c>
      <c r="V191" s="134">
        <v>21</v>
      </c>
      <c r="W191" s="15" t="str">
        <f>W185</f>
        <v>Opis techniczny</v>
      </c>
      <c r="X191" s="19" t="s">
        <v>86</v>
      </c>
      <c r="Y191" s="28" t="s">
        <v>87</v>
      </c>
      <c r="Z191" s="29" t="s">
        <v>87</v>
      </c>
      <c r="AA191" s="25" t="s">
        <v>87</v>
      </c>
      <c r="AB191" s="84" t="s">
        <v>87</v>
      </c>
      <c r="AC191" s="134">
        <v>21</v>
      </c>
      <c r="AD191" s="15" t="str">
        <f>AD185</f>
        <v>Opis techniczny</v>
      </c>
      <c r="AE191" s="19" t="s">
        <v>86</v>
      </c>
      <c r="AF191" s="28" t="s">
        <v>87</v>
      </c>
      <c r="AG191" s="29" t="s">
        <v>87</v>
      </c>
      <c r="AH191" s="25" t="s">
        <v>87</v>
      </c>
      <c r="AI191" s="84" t="s">
        <v>87</v>
      </c>
      <c r="AJ191" s="134">
        <v>21</v>
      </c>
      <c r="AK191" s="15" t="str">
        <f>AK185</f>
        <v>Opis techniczny</v>
      </c>
      <c r="AL191" s="19" t="s">
        <v>86</v>
      </c>
      <c r="AM191" s="28" t="s">
        <v>87</v>
      </c>
      <c r="AN191" s="29" t="s">
        <v>87</v>
      </c>
      <c r="AO191" s="25" t="s">
        <v>87</v>
      </c>
      <c r="AP191" s="84" t="s">
        <v>87</v>
      </c>
      <c r="AQ191" s="134">
        <v>21</v>
      </c>
      <c r="AR191" s="15" t="str">
        <f>AR185</f>
        <v>Opis techniczny</v>
      </c>
      <c r="AS191" s="19" t="s">
        <v>86</v>
      </c>
      <c r="AT191" s="28" t="s">
        <v>87</v>
      </c>
      <c r="AU191" s="29" t="s">
        <v>87</v>
      </c>
      <c r="AV191" s="25" t="s">
        <v>87</v>
      </c>
      <c r="AW191" s="84" t="s">
        <v>87</v>
      </c>
      <c r="AX191" s="134">
        <v>21</v>
      </c>
      <c r="AY191" s="15" t="str">
        <f>AY185</f>
        <v>Opis techniczny</v>
      </c>
      <c r="AZ191" s="19" t="s">
        <v>86</v>
      </c>
      <c r="BA191" s="28" t="s">
        <v>87</v>
      </c>
      <c r="BB191" s="29" t="s">
        <v>87</v>
      </c>
      <c r="BC191" s="25" t="s">
        <v>87</v>
      </c>
      <c r="BD191" s="84" t="s">
        <v>87</v>
      </c>
      <c r="BE191" s="134">
        <v>21</v>
      </c>
      <c r="BF191" s="15" t="str">
        <f>BF185</f>
        <v>Opis techniczny</v>
      </c>
      <c r="BG191" s="19" t="s">
        <v>86</v>
      </c>
      <c r="BH191" s="28" t="s">
        <v>87</v>
      </c>
      <c r="BI191" s="29" t="s">
        <v>87</v>
      </c>
      <c r="BJ191" s="25" t="s">
        <v>87</v>
      </c>
      <c r="BK191" s="84" t="s">
        <v>87</v>
      </c>
      <c r="BL191" s="134">
        <v>21</v>
      </c>
      <c r="BM191" s="15" t="str">
        <f>BM185</f>
        <v>Opis techniczny</v>
      </c>
      <c r="BN191" s="19" t="s">
        <v>86</v>
      </c>
      <c r="BO191" s="28" t="s">
        <v>87</v>
      </c>
      <c r="BP191" s="29" t="s">
        <v>87</v>
      </c>
      <c r="BQ191" s="25" t="s">
        <v>87</v>
      </c>
      <c r="BR191" s="84" t="s">
        <v>87</v>
      </c>
      <c r="BS191" s="134">
        <v>21</v>
      </c>
      <c r="BT191" s="15" t="str">
        <f>BT185</f>
        <v>Opis techniczny</v>
      </c>
      <c r="BU191" s="19" t="s">
        <v>86</v>
      </c>
      <c r="BV191" s="28" t="s">
        <v>87</v>
      </c>
      <c r="BW191" s="29" t="s">
        <v>87</v>
      </c>
      <c r="BX191" s="25" t="s">
        <v>87</v>
      </c>
      <c r="BY191" s="84" t="s">
        <v>87</v>
      </c>
      <c r="BZ191" s="134">
        <v>21</v>
      </c>
      <c r="CA191" s="15" t="str">
        <f>CA185</f>
        <v>Opis techniczny</v>
      </c>
      <c r="CB191" s="19" t="s">
        <v>86</v>
      </c>
      <c r="CC191" s="28" t="s">
        <v>87</v>
      </c>
      <c r="CD191" s="29" t="s">
        <v>87</v>
      </c>
      <c r="CE191" s="25" t="s">
        <v>87</v>
      </c>
      <c r="CF191" s="84" t="s">
        <v>87</v>
      </c>
      <c r="CG191" s="134">
        <v>21</v>
      </c>
      <c r="CH191" s="15" t="str">
        <f>CH185</f>
        <v>Opis techniczny</v>
      </c>
      <c r="CI191" s="19" t="s">
        <v>86</v>
      </c>
      <c r="CJ191" s="28" t="s">
        <v>87</v>
      </c>
      <c r="CK191" s="29" t="s">
        <v>87</v>
      </c>
      <c r="CL191" s="25" t="s">
        <v>87</v>
      </c>
      <c r="CM191" s="84" t="s">
        <v>87</v>
      </c>
      <c r="CN191" s="134">
        <v>21</v>
      </c>
      <c r="CO191" s="15" t="str">
        <f>CO185</f>
        <v>Opis techniczny</v>
      </c>
      <c r="CP191" s="19" t="s">
        <v>86</v>
      </c>
      <c r="CQ191" s="28" t="s">
        <v>87</v>
      </c>
      <c r="CR191" s="29" t="s">
        <v>87</v>
      </c>
      <c r="CS191" s="25" t="s">
        <v>87</v>
      </c>
      <c r="CT191" s="84" t="s">
        <v>87</v>
      </c>
      <c r="CU191" s="134">
        <v>21</v>
      </c>
      <c r="CV191" s="15" t="str">
        <f>CV185</f>
        <v>Opis techniczny</v>
      </c>
      <c r="CW191" s="19" t="s">
        <v>86</v>
      </c>
      <c r="CX191" s="28" t="s">
        <v>87</v>
      </c>
      <c r="CY191" s="29" t="s">
        <v>87</v>
      </c>
      <c r="CZ191" s="25" t="s">
        <v>87</v>
      </c>
      <c r="DA191" s="84" t="s">
        <v>87</v>
      </c>
      <c r="DB191" s="134">
        <v>21</v>
      </c>
      <c r="DC191" s="15" t="str">
        <f>DC185</f>
        <v>Opis techniczny</v>
      </c>
      <c r="DD191" s="19" t="s">
        <v>86</v>
      </c>
      <c r="DE191" s="28" t="s">
        <v>87</v>
      </c>
      <c r="DF191" s="29" t="s">
        <v>87</v>
      </c>
      <c r="DG191" s="25" t="s">
        <v>87</v>
      </c>
      <c r="DH191" s="84" t="s">
        <v>87</v>
      </c>
      <c r="DI191" s="134">
        <v>21</v>
      </c>
      <c r="DJ191" s="15" t="str">
        <f>DJ185</f>
        <v>Opis techniczny</v>
      </c>
      <c r="DK191" s="19" t="s">
        <v>86</v>
      </c>
      <c r="DL191" s="28" t="s">
        <v>87</v>
      </c>
      <c r="DM191" s="29" t="s">
        <v>87</v>
      </c>
      <c r="DN191" s="25" t="s">
        <v>87</v>
      </c>
      <c r="DO191" s="84" t="s">
        <v>87</v>
      </c>
      <c r="DP191" s="134">
        <v>21</v>
      </c>
      <c r="DQ191" s="15" t="str">
        <f>DQ185</f>
        <v>Opis techniczny</v>
      </c>
      <c r="DR191" s="19" t="s">
        <v>86</v>
      </c>
      <c r="DS191" s="28" t="s">
        <v>87</v>
      </c>
      <c r="DT191" s="29" t="s">
        <v>87</v>
      </c>
      <c r="DU191" s="25" t="s">
        <v>87</v>
      </c>
      <c r="DV191" s="84" t="s">
        <v>87</v>
      </c>
      <c r="DW191" s="134">
        <v>21</v>
      </c>
      <c r="DX191" s="15" t="str">
        <f>DX185</f>
        <v>Opis techniczny</v>
      </c>
      <c r="DY191" s="19" t="s">
        <v>86</v>
      </c>
      <c r="DZ191" s="28" t="s">
        <v>87</v>
      </c>
      <c r="EA191" s="29" t="s">
        <v>87</v>
      </c>
      <c r="EB191" s="25" t="s">
        <v>87</v>
      </c>
      <c r="EC191" s="84" t="s">
        <v>87</v>
      </c>
      <c r="ED191" s="134">
        <v>21</v>
      </c>
      <c r="EE191" s="15" t="str">
        <f>EE185</f>
        <v>Opis techniczny</v>
      </c>
      <c r="EF191" s="19" t="s">
        <v>86</v>
      </c>
      <c r="EG191" s="28" t="s">
        <v>87</v>
      </c>
      <c r="EH191" s="29" t="s">
        <v>87</v>
      </c>
      <c r="EI191" s="25" t="s">
        <v>87</v>
      </c>
      <c r="EJ191" s="84" t="s">
        <v>87</v>
      </c>
      <c r="EK191" s="134">
        <v>21</v>
      </c>
      <c r="EL191" s="15" t="str">
        <f>EL185</f>
        <v>Opis techniczny</v>
      </c>
      <c r="EM191" s="19" t="s">
        <v>86</v>
      </c>
      <c r="EN191" s="28" t="s">
        <v>87</v>
      </c>
      <c r="EO191" s="29" t="s">
        <v>87</v>
      </c>
      <c r="EP191" s="25" t="s">
        <v>87</v>
      </c>
      <c r="EQ191" s="84" t="s">
        <v>87</v>
      </c>
      <c r="ER191" s="134">
        <v>21</v>
      </c>
      <c r="ES191" s="15" t="str">
        <f>ES185</f>
        <v>Opis techniczny</v>
      </c>
      <c r="ET191" s="19" t="s">
        <v>86</v>
      </c>
      <c r="EU191" s="28" t="s">
        <v>87</v>
      </c>
      <c r="EV191" s="29" t="s">
        <v>87</v>
      </c>
      <c r="EW191" s="25" t="s">
        <v>87</v>
      </c>
      <c r="EX191" s="84" t="s">
        <v>87</v>
      </c>
      <c r="EY191" s="134">
        <v>21</v>
      </c>
      <c r="EZ191" s="15" t="str">
        <f>EZ185</f>
        <v>Opis techniczny</v>
      </c>
      <c r="FA191" s="19" t="s">
        <v>86</v>
      </c>
      <c r="FB191" s="28" t="s">
        <v>87</v>
      </c>
      <c r="FC191" s="29" t="s">
        <v>87</v>
      </c>
      <c r="FD191" s="25" t="s">
        <v>87</v>
      </c>
      <c r="FE191" s="84" t="s">
        <v>87</v>
      </c>
      <c r="FF191" s="134">
        <v>21</v>
      </c>
      <c r="FG191" s="15" t="str">
        <f>FG185</f>
        <v>Opis techniczny</v>
      </c>
      <c r="FH191" s="19" t="s">
        <v>86</v>
      </c>
      <c r="FI191" s="28" t="s">
        <v>87</v>
      </c>
      <c r="FJ191" s="29" t="s">
        <v>87</v>
      </c>
      <c r="FK191" s="25" t="s">
        <v>87</v>
      </c>
      <c r="FL191" s="84" t="s">
        <v>87</v>
      </c>
      <c r="FM191" s="134">
        <v>21</v>
      </c>
      <c r="FN191" s="15" t="str">
        <f>FN185</f>
        <v>Opis techniczny</v>
      </c>
      <c r="FO191" s="19" t="s">
        <v>86</v>
      </c>
      <c r="FP191" s="28" t="s">
        <v>87</v>
      </c>
      <c r="FQ191" s="29" t="s">
        <v>87</v>
      </c>
      <c r="FR191" s="25" t="s">
        <v>87</v>
      </c>
      <c r="FS191" s="84" t="s">
        <v>87</v>
      </c>
      <c r="FT191" s="134">
        <v>21</v>
      </c>
      <c r="FU191" s="15" t="str">
        <f>FU185</f>
        <v>Opis techniczny</v>
      </c>
      <c r="FV191" s="19" t="s">
        <v>86</v>
      </c>
      <c r="FW191" s="28" t="s">
        <v>87</v>
      </c>
      <c r="FX191" s="29" t="s">
        <v>87</v>
      </c>
      <c r="FY191" s="25" t="s">
        <v>87</v>
      </c>
      <c r="FZ191" s="84" t="s">
        <v>87</v>
      </c>
      <c r="GA191" s="134">
        <v>21</v>
      </c>
      <c r="GB191" s="15" t="str">
        <f>GB185</f>
        <v>Opis techniczny</v>
      </c>
      <c r="GC191" s="19" t="s">
        <v>86</v>
      </c>
      <c r="GD191" s="28" t="s">
        <v>87</v>
      </c>
      <c r="GE191" s="29" t="s">
        <v>87</v>
      </c>
      <c r="GF191" s="25" t="s">
        <v>87</v>
      </c>
      <c r="GG191" s="84" t="s">
        <v>87</v>
      </c>
      <c r="GH191" s="134">
        <v>21</v>
      </c>
      <c r="GI191" s="15" t="str">
        <f>GI185</f>
        <v>Opis techniczny</v>
      </c>
      <c r="GJ191" s="19" t="s">
        <v>86</v>
      </c>
      <c r="GK191" s="28" t="s">
        <v>87</v>
      </c>
      <c r="GL191" s="29" t="s">
        <v>87</v>
      </c>
      <c r="GM191" s="25" t="s">
        <v>87</v>
      </c>
      <c r="GN191" s="84" t="s">
        <v>87</v>
      </c>
      <c r="GO191" s="134">
        <v>21</v>
      </c>
      <c r="GP191" s="15" t="str">
        <f>GP185</f>
        <v>Opis techniczny</v>
      </c>
      <c r="GQ191" s="19" t="s">
        <v>86</v>
      </c>
      <c r="GR191" s="28" t="s">
        <v>87</v>
      </c>
      <c r="GS191" s="29" t="s">
        <v>87</v>
      </c>
      <c r="GT191" s="25" t="s">
        <v>87</v>
      </c>
      <c r="GU191" s="84" t="s">
        <v>87</v>
      </c>
      <c r="GV191" s="134">
        <v>21</v>
      </c>
      <c r="GW191" s="15" t="str">
        <f>GW185</f>
        <v>Opis techniczny</v>
      </c>
      <c r="GX191" s="19" t="s">
        <v>86</v>
      </c>
      <c r="GY191" s="28" t="s">
        <v>87</v>
      </c>
      <c r="GZ191" s="29" t="s">
        <v>87</v>
      </c>
      <c r="HA191" s="25" t="s">
        <v>87</v>
      </c>
      <c r="HB191" s="84" t="s">
        <v>87</v>
      </c>
      <c r="HC191" s="134">
        <v>21</v>
      </c>
      <c r="HD191" s="15" t="str">
        <f>HD185</f>
        <v>Opis techniczny</v>
      </c>
      <c r="HE191" s="19" t="s">
        <v>86</v>
      </c>
      <c r="HF191" s="28" t="s">
        <v>87</v>
      </c>
      <c r="HG191" s="29" t="s">
        <v>87</v>
      </c>
      <c r="HH191" s="25" t="s">
        <v>87</v>
      </c>
      <c r="HI191" s="84" t="s">
        <v>87</v>
      </c>
      <c r="HJ191" s="134">
        <v>21</v>
      </c>
      <c r="HK191" s="15" t="str">
        <f>HK185</f>
        <v>Opis techniczny</v>
      </c>
      <c r="HL191" s="19" t="s">
        <v>86</v>
      </c>
      <c r="HM191" s="28" t="s">
        <v>87</v>
      </c>
      <c r="HN191" s="29" t="s">
        <v>87</v>
      </c>
      <c r="HO191" s="25" t="s">
        <v>87</v>
      </c>
      <c r="HP191" s="84" t="s">
        <v>87</v>
      </c>
      <c r="HQ191" s="134">
        <v>21</v>
      </c>
      <c r="HR191" s="15" t="str">
        <f>HR185</f>
        <v>Opis techniczny</v>
      </c>
      <c r="HS191" s="19" t="s">
        <v>86</v>
      </c>
      <c r="HT191" s="28" t="s">
        <v>87</v>
      </c>
      <c r="HU191" s="29" t="s">
        <v>87</v>
      </c>
      <c r="HV191" s="25" t="s">
        <v>87</v>
      </c>
      <c r="HW191" s="84" t="s">
        <v>87</v>
      </c>
      <c r="HX191" s="134">
        <v>21</v>
      </c>
      <c r="HY191" s="15" t="str">
        <f>HY185</f>
        <v>Opis techniczny</v>
      </c>
      <c r="HZ191" s="19" t="s">
        <v>86</v>
      </c>
      <c r="IA191" s="28" t="s">
        <v>87</v>
      </c>
      <c r="IB191" s="29" t="s">
        <v>87</v>
      </c>
      <c r="IC191" s="25" t="s">
        <v>87</v>
      </c>
      <c r="ID191" s="84" t="s">
        <v>87</v>
      </c>
      <c r="IE191" s="134">
        <v>21</v>
      </c>
      <c r="IF191" s="15" t="str">
        <f>IF185</f>
        <v>Opis techniczny</v>
      </c>
      <c r="IG191" s="19" t="s">
        <v>86</v>
      </c>
      <c r="IH191" s="28" t="s">
        <v>87</v>
      </c>
      <c r="II191" s="29" t="s">
        <v>87</v>
      </c>
      <c r="IJ191" s="25" t="s">
        <v>87</v>
      </c>
      <c r="IK191" s="84" t="s">
        <v>87</v>
      </c>
      <c r="IL191" s="134">
        <v>21</v>
      </c>
      <c r="IM191" s="15" t="str">
        <f>IM185</f>
        <v>Opis techniczny</v>
      </c>
      <c r="IN191" s="19" t="s">
        <v>86</v>
      </c>
      <c r="IO191" s="28" t="s">
        <v>87</v>
      </c>
      <c r="IP191" s="29" t="s">
        <v>87</v>
      </c>
      <c r="IQ191" s="25" t="s">
        <v>87</v>
      </c>
      <c r="IR191" s="84" t="s">
        <v>87</v>
      </c>
      <c r="IS191" s="134">
        <v>21</v>
      </c>
      <c r="IT191" s="15" t="str">
        <f>IT185</f>
        <v>Opis techniczny</v>
      </c>
      <c r="IU191" s="19" t="s">
        <v>86</v>
      </c>
      <c r="IV191" s="28" t="s">
        <v>87</v>
      </c>
    </row>
    <row r="192" spans="1:256" s="83" customFormat="1" ht="30.75" customHeight="1">
      <c r="A192" s="134"/>
      <c r="B192" s="15" t="s">
        <v>88</v>
      </c>
      <c r="C192" s="43" t="s">
        <v>89</v>
      </c>
      <c r="D192" s="25" t="s">
        <v>90</v>
      </c>
      <c r="E192" s="25">
        <v>1</v>
      </c>
      <c r="F192" s="25"/>
      <c r="G192" s="85"/>
      <c r="H192"/>
      <c r="I192"/>
      <c r="J192"/>
      <c r="K192"/>
      <c r="L192"/>
      <c r="M192"/>
      <c r="N192"/>
      <c r="O192" s="134"/>
      <c r="P192" s="15" t="s">
        <v>88</v>
      </c>
      <c r="Q192" s="43" t="s">
        <v>89</v>
      </c>
      <c r="R192" s="25" t="s">
        <v>90</v>
      </c>
      <c r="S192" s="25">
        <v>1</v>
      </c>
      <c r="T192" s="25">
        <v>2000</v>
      </c>
      <c r="U192" s="85">
        <f>T192</f>
        <v>2000</v>
      </c>
      <c r="V192" s="134"/>
      <c r="W192" s="15" t="s">
        <v>88</v>
      </c>
      <c r="X192" s="43" t="s">
        <v>89</v>
      </c>
      <c r="Y192" s="25" t="s">
        <v>90</v>
      </c>
      <c r="Z192" s="25">
        <v>1</v>
      </c>
      <c r="AA192" s="25">
        <v>2000</v>
      </c>
      <c r="AB192" s="85">
        <f>AA192</f>
        <v>2000</v>
      </c>
      <c r="AC192" s="134"/>
      <c r="AD192" s="15" t="s">
        <v>88</v>
      </c>
      <c r="AE192" s="43" t="s">
        <v>89</v>
      </c>
      <c r="AF192" s="25" t="s">
        <v>90</v>
      </c>
      <c r="AG192" s="25">
        <v>1</v>
      </c>
      <c r="AH192" s="25">
        <v>2000</v>
      </c>
      <c r="AI192" s="85">
        <f>AH192</f>
        <v>2000</v>
      </c>
      <c r="AJ192" s="134"/>
      <c r="AK192" s="15" t="s">
        <v>88</v>
      </c>
      <c r="AL192" s="43" t="s">
        <v>89</v>
      </c>
      <c r="AM192" s="25" t="s">
        <v>90</v>
      </c>
      <c r="AN192" s="25">
        <v>1</v>
      </c>
      <c r="AO192" s="25">
        <v>2000</v>
      </c>
      <c r="AP192" s="85">
        <f>AO192</f>
        <v>2000</v>
      </c>
      <c r="AQ192" s="134"/>
      <c r="AR192" s="15" t="s">
        <v>88</v>
      </c>
      <c r="AS192" s="43" t="s">
        <v>89</v>
      </c>
      <c r="AT192" s="25" t="s">
        <v>90</v>
      </c>
      <c r="AU192" s="25">
        <v>1</v>
      </c>
      <c r="AV192" s="25">
        <v>2000</v>
      </c>
      <c r="AW192" s="85">
        <f>AV192</f>
        <v>2000</v>
      </c>
      <c r="AX192" s="134"/>
      <c r="AY192" s="15" t="s">
        <v>88</v>
      </c>
      <c r="AZ192" s="43" t="s">
        <v>89</v>
      </c>
      <c r="BA192" s="25" t="s">
        <v>90</v>
      </c>
      <c r="BB192" s="25">
        <v>1</v>
      </c>
      <c r="BC192" s="25">
        <v>2000</v>
      </c>
      <c r="BD192" s="85">
        <f>BC192</f>
        <v>2000</v>
      </c>
      <c r="BE192" s="134"/>
      <c r="BF192" s="15" t="s">
        <v>88</v>
      </c>
      <c r="BG192" s="43" t="s">
        <v>89</v>
      </c>
      <c r="BH192" s="25" t="s">
        <v>90</v>
      </c>
      <c r="BI192" s="25">
        <v>1</v>
      </c>
      <c r="BJ192" s="25">
        <v>2000</v>
      </c>
      <c r="BK192" s="85">
        <f>BJ192</f>
        <v>2000</v>
      </c>
      <c r="BL192" s="134"/>
      <c r="BM192" s="15" t="s">
        <v>88</v>
      </c>
      <c r="BN192" s="43" t="s">
        <v>89</v>
      </c>
      <c r="BO192" s="25" t="s">
        <v>90</v>
      </c>
      <c r="BP192" s="25">
        <v>1</v>
      </c>
      <c r="BQ192" s="25">
        <v>2000</v>
      </c>
      <c r="BR192" s="85">
        <f>BQ192</f>
        <v>2000</v>
      </c>
      <c r="BS192" s="134"/>
      <c r="BT192" s="15" t="s">
        <v>88</v>
      </c>
      <c r="BU192" s="43" t="s">
        <v>89</v>
      </c>
      <c r="BV192" s="25" t="s">
        <v>90</v>
      </c>
      <c r="BW192" s="25">
        <v>1</v>
      </c>
      <c r="BX192" s="25">
        <v>2000</v>
      </c>
      <c r="BY192" s="85">
        <f>BX192</f>
        <v>2000</v>
      </c>
      <c r="BZ192" s="134"/>
      <c r="CA192" s="15" t="s">
        <v>88</v>
      </c>
      <c r="CB192" s="43" t="s">
        <v>89</v>
      </c>
      <c r="CC192" s="25" t="s">
        <v>90</v>
      </c>
      <c r="CD192" s="25">
        <v>1</v>
      </c>
      <c r="CE192" s="25">
        <v>2000</v>
      </c>
      <c r="CF192" s="85">
        <f>CE192</f>
        <v>2000</v>
      </c>
      <c r="CG192" s="134"/>
      <c r="CH192" s="15" t="s">
        <v>88</v>
      </c>
      <c r="CI192" s="43" t="s">
        <v>89</v>
      </c>
      <c r="CJ192" s="25" t="s">
        <v>90</v>
      </c>
      <c r="CK192" s="25">
        <v>1</v>
      </c>
      <c r="CL192" s="25">
        <v>2000</v>
      </c>
      <c r="CM192" s="85">
        <f>CL192</f>
        <v>2000</v>
      </c>
      <c r="CN192" s="134"/>
      <c r="CO192" s="15" t="s">
        <v>88</v>
      </c>
      <c r="CP192" s="43" t="s">
        <v>89</v>
      </c>
      <c r="CQ192" s="25" t="s">
        <v>90</v>
      </c>
      <c r="CR192" s="25">
        <v>1</v>
      </c>
      <c r="CS192" s="25">
        <v>2000</v>
      </c>
      <c r="CT192" s="85">
        <f>CS192</f>
        <v>2000</v>
      </c>
      <c r="CU192" s="134"/>
      <c r="CV192" s="15" t="s">
        <v>88</v>
      </c>
      <c r="CW192" s="43" t="s">
        <v>89</v>
      </c>
      <c r="CX192" s="25" t="s">
        <v>90</v>
      </c>
      <c r="CY192" s="25">
        <v>1</v>
      </c>
      <c r="CZ192" s="25">
        <v>2000</v>
      </c>
      <c r="DA192" s="85">
        <f>CZ192</f>
        <v>2000</v>
      </c>
      <c r="DB192" s="134"/>
      <c r="DC192" s="15" t="s">
        <v>88</v>
      </c>
      <c r="DD192" s="43" t="s">
        <v>89</v>
      </c>
      <c r="DE192" s="25" t="s">
        <v>90</v>
      </c>
      <c r="DF192" s="25">
        <v>1</v>
      </c>
      <c r="DG192" s="25">
        <v>2000</v>
      </c>
      <c r="DH192" s="85">
        <f>DG192</f>
        <v>2000</v>
      </c>
      <c r="DI192" s="134"/>
      <c r="DJ192" s="15" t="s">
        <v>88</v>
      </c>
      <c r="DK192" s="43" t="s">
        <v>89</v>
      </c>
      <c r="DL192" s="25" t="s">
        <v>90</v>
      </c>
      <c r="DM192" s="25">
        <v>1</v>
      </c>
      <c r="DN192" s="25">
        <v>2000</v>
      </c>
      <c r="DO192" s="85">
        <f>DN192</f>
        <v>2000</v>
      </c>
      <c r="DP192" s="134"/>
      <c r="DQ192" s="15" t="s">
        <v>88</v>
      </c>
      <c r="DR192" s="43" t="s">
        <v>89</v>
      </c>
      <c r="DS192" s="25" t="s">
        <v>90</v>
      </c>
      <c r="DT192" s="25">
        <v>1</v>
      </c>
      <c r="DU192" s="25">
        <v>2000</v>
      </c>
      <c r="DV192" s="85">
        <f>DU192</f>
        <v>2000</v>
      </c>
      <c r="DW192" s="134"/>
      <c r="DX192" s="15" t="s">
        <v>88</v>
      </c>
      <c r="DY192" s="43" t="s">
        <v>89</v>
      </c>
      <c r="DZ192" s="25" t="s">
        <v>90</v>
      </c>
      <c r="EA192" s="25">
        <v>1</v>
      </c>
      <c r="EB192" s="25">
        <v>2000</v>
      </c>
      <c r="EC192" s="85">
        <f>EB192</f>
        <v>2000</v>
      </c>
      <c r="ED192" s="134"/>
      <c r="EE192" s="15" t="s">
        <v>88</v>
      </c>
      <c r="EF192" s="43" t="s">
        <v>89</v>
      </c>
      <c r="EG192" s="25" t="s">
        <v>90</v>
      </c>
      <c r="EH192" s="25">
        <v>1</v>
      </c>
      <c r="EI192" s="25">
        <v>2000</v>
      </c>
      <c r="EJ192" s="85">
        <f>EI192</f>
        <v>2000</v>
      </c>
      <c r="EK192" s="134"/>
      <c r="EL192" s="15" t="s">
        <v>88</v>
      </c>
      <c r="EM192" s="43" t="s">
        <v>89</v>
      </c>
      <c r="EN192" s="25" t="s">
        <v>90</v>
      </c>
      <c r="EO192" s="25">
        <v>1</v>
      </c>
      <c r="EP192" s="25">
        <v>2000</v>
      </c>
      <c r="EQ192" s="85">
        <f>EP192</f>
        <v>2000</v>
      </c>
      <c r="ER192" s="134"/>
      <c r="ES192" s="15" t="s">
        <v>88</v>
      </c>
      <c r="ET192" s="43" t="s">
        <v>89</v>
      </c>
      <c r="EU192" s="25" t="s">
        <v>90</v>
      </c>
      <c r="EV192" s="25">
        <v>1</v>
      </c>
      <c r="EW192" s="25">
        <v>2000</v>
      </c>
      <c r="EX192" s="85">
        <f>EW192</f>
        <v>2000</v>
      </c>
      <c r="EY192" s="134"/>
      <c r="EZ192" s="15" t="s">
        <v>88</v>
      </c>
      <c r="FA192" s="43" t="s">
        <v>89</v>
      </c>
      <c r="FB192" s="25" t="s">
        <v>90</v>
      </c>
      <c r="FC192" s="25">
        <v>1</v>
      </c>
      <c r="FD192" s="25">
        <v>2000</v>
      </c>
      <c r="FE192" s="85">
        <f>FD192</f>
        <v>2000</v>
      </c>
      <c r="FF192" s="134"/>
      <c r="FG192" s="15" t="s">
        <v>88</v>
      </c>
      <c r="FH192" s="43" t="s">
        <v>89</v>
      </c>
      <c r="FI192" s="25" t="s">
        <v>90</v>
      </c>
      <c r="FJ192" s="25">
        <v>1</v>
      </c>
      <c r="FK192" s="25">
        <v>2000</v>
      </c>
      <c r="FL192" s="85">
        <f>FK192</f>
        <v>2000</v>
      </c>
      <c r="FM192" s="134"/>
      <c r="FN192" s="15" t="s">
        <v>88</v>
      </c>
      <c r="FO192" s="43" t="s">
        <v>89</v>
      </c>
      <c r="FP192" s="25" t="s">
        <v>90</v>
      </c>
      <c r="FQ192" s="25">
        <v>1</v>
      </c>
      <c r="FR192" s="25">
        <v>2000</v>
      </c>
      <c r="FS192" s="85">
        <f>FR192</f>
        <v>2000</v>
      </c>
      <c r="FT192" s="134"/>
      <c r="FU192" s="15" t="s">
        <v>88</v>
      </c>
      <c r="FV192" s="43" t="s">
        <v>89</v>
      </c>
      <c r="FW192" s="25" t="s">
        <v>90</v>
      </c>
      <c r="FX192" s="25">
        <v>1</v>
      </c>
      <c r="FY192" s="25">
        <v>2000</v>
      </c>
      <c r="FZ192" s="85">
        <f>FY192</f>
        <v>2000</v>
      </c>
      <c r="GA192" s="134"/>
      <c r="GB192" s="15" t="s">
        <v>88</v>
      </c>
      <c r="GC192" s="43" t="s">
        <v>89</v>
      </c>
      <c r="GD192" s="25" t="s">
        <v>90</v>
      </c>
      <c r="GE192" s="25">
        <v>1</v>
      </c>
      <c r="GF192" s="25">
        <v>2000</v>
      </c>
      <c r="GG192" s="85">
        <f>GF192</f>
        <v>2000</v>
      </c>
      <c r="GH192" s="134"/>
      <c r="GI192" s="15" t="s">
        <v>88</v>
      </c>
      <c r="GJ192" s="43" t="s">
        <v>89</v>
      </c>
      <c r="GK192" s="25" t="s">
        <v>90</v>
      </c>
      <c r="GL192" s="25">
        <v>1</v>
      </c>
      <c r="GM192" s="25">
        <v>2000</v>
      </c>
      <c r="GN192" s="85">
        <f>GM192</f>
        <v>2000</v>
      </c>
      <c r="GO192" s="134"/>
      <c r="GP192" s="15" t="s">
        <v>88</v>
      </c>
      <c r="GQ192" s="43" t="s">
        <v>89</v>
      </c>
      <c r="GR192" s="25" t="s">
        <v>90</v>
      </c>
      <c r="GS192" s="25">
        <v>1</v>
      </c>
      <c r="GT192" s="25">
        <v>2000</v>
      </c>
      <c r="GU192" s="85">
        <f>GT192</f>
        <v>2000</v>
      </c>
      <c r="GV192" s="134"/>
      <c r="GW192" s="15" t="s">
        <v>88</v>
      </c>
      <c r="GX192" s="43" t="s">
        <v>89</v>
      </c>
      <c r="GY192" s="25" t="s">
        <v>90</v>
      </c>
      <c r="GZ192" s="25">
        <v>1</v>
      </c>
      <c r="HA192" s="25">
        <v>2000</v>
      </c>
      <c r="HB192" s="85">
        <f>HA192</f>
        <v>2000</v>
      </c>
      <c r="HC192" s="134"/>
      <c r="HD192" s="15" t="s">
        <v>88</v>
      </c>
      <c r="HE192" s="43" t="s">
        <v>89</v>
      </c>
      <c r="HF192" s="25" t="s">
        <v>90</v>
      </c>
      <c r="HG192" s="25">
        <v>1</v>
      </c>
      <c r="HH192" s="25">
        <v>2000</v>
      </c>
      <c r="HI192" s="85">
        <f>HH192</f>
        <v>2000</v>
      </c>
      <c r="HJ192" s="134"/>
      <c r="HK192" s="15" t="s">
        <v>88</v>
      </c>
      <c r="HL192" s="43" t="s">
        <v>89</v>
      </c>
      <c r="HM192" s="25" t="s">
        <v>90</v>
      </c>
      <c r="HN192" s="25">
        <v>1</v>
      </c>
      <c r="HO192" s="25">
        <v>2000</v>
      </c>
      <c r="HP192" s="85">
        <f>HO192</f>
        <v>2000</v>
      </c>
      <c r="HQ192" s="134"/>
      <c r="HR192" s="15" t="s">
        <v>88</v>
      </c>
      <c r="HS192" s="43" t="s">
        <v>89</v>
      </c>
      <c r="HT192" s="25" t="s">
        <v>90</v>
      </c>
      <c r="HU192" s="25">
        <v>1</v>
      </c>
      <c r="HV192" s="25">
        <v>2000</v>
      </c>
      <c r="HW192" s="85">
        <f>HV192</f>
        <v>2000</v>
      </c>
      <c r="HX192" s="134"/>
      <c r="HY192" s="15" t="s">
        <v>88</v>
      </c>
      <c r="HZ192" s="43" t="s">
        <v>89</v>
      </c>
      <c r="IA192" s="25" t="s">
        <v>90</v>
      </c>
      <c r="IB192" s="25">
        <v>1</v>
      </c>
      <c r="IC192" s="25">
        <v>2000</v>
      </c>
      <c r="ID192" s="85">
        <f>IC192</f>
        <v>2000</v>
      </c>
      <c r="IE192" s="134"/>
      <c r="IF192" s="15" t="s">
        <v>88</v>
      </c>
      <c r="IG192" s="43" t="s">
        <v>89</v>
      </c>
      <c r="IH192" s="25" t="s">
        <v>90</v>
      </c>
      <c r="II192" s="25">
        <v>1</v>
      </c>
      <c r="IJ192" s="25">
        <v>2000</v>
      </c>
      <c r="IK192" s="85">
        <f>IJ192</f>
        <v>2000</v>
      </c>
      <c r="IL192" s="134"/>
      <c r="IM192" s="15" t="s">
        <v>88</v>
      </c>
      <c r="IN192" s="43" t="s">
        <v>89</v>
      </c>
      <c r="IO192" s="25" t="s">
        <v>90</v>
      </c>
      <c r="IP192" s="25">
        <v>1</v>
      </c>
      <c r="IQ192" s="25">
        <v>2000</v>
      </c>
      <c r="IR192" s="85">
        <f>IQ192</f>
        <v>2000</v>
      </c>
      <c r="IS192" s="134"/>
      <c r="IT192" s="15" t="s">
        <v>88</v>
      </c>
      <c r="IU192" s="43" t="s">
        <v>89</v>
      </c>
      <c r="IV192" s="25" t="s">
        <v>90</v>
      </c>
    </row>
    <row r="193" spans="1:256" s="83" customFormat="1" ht="38.25" customHeight="1">
      <c r="A193" s="134"/>
      <c r="B193" s="15" t="s">
        <v>91</v>
      </c>
      <c r="C193" s="21" t="s">
        <v>92</v>
      </c>
      <c r="D193" s="25" t="s">
        <v>90</v>
      </c>
      <c r="E193" s="25">
        <v>1</v>
      </c>
      <c r="F193" s="25"/>
      <c r="G193" s="85"/>
      <c r="H193"/>
      <c r="I193"/>
      <c r="J193"/>
      <c r="K193"/>
      <c r="L193"/>
      <c r="M193"/>
      <c r="N193"/>
      <c r="O193" s="134"/>
      <c r="P193" s="15" t="s">
        <v>91</v>
      </c>
      <c r="Q193" s="21" t="s">
        <v>92</v>
      </c>
      <c r="R193" s="25" t="s">
        <v>90</v>
      </c>
      <c r="S193" s="25">
        <v>1</v>
      </c>
      <c r="T193" s="25">
        <v>5000</v>
      </c>
      <c r="U193" s="85">
        <f>S193*T193</f>
        <v>5000</v>
      </c>
      <c r="V193" s="134"/>
      <c r="W193" s="15" t="s">
        <v>91</v>
      </c>
      <c r="X193" s="21" t="s">
        <v>92</v>
      </c>
      <c r="Y193" s="25" t="s">
        <v>90</v>
      </c>
      <c r="Z193" s="25">
        <v>1</v>
      </c>
      <c r="AA193" s="25">
        <v>5000</v>
      </c>
      <c r="AB193" s="85">
        <f>Z193*AA193</f>
        <v>5000</v>
      </c>
      <c r="AC193" s="134"/>
      <c r="AD193" s="15" t="s">
        <v>91</v>
      </c>
      <c r="AE193" s="21" t="s">
        <v>92</v>
      </c>
      <c r="AF193" s="25" t="s">
        <v>90</v>
      </c>
      <c r="AG193" s="25">
        <v>1</v>
      </c>
      <c r="AH193" s="25">
        <v>5000</v>
      </c>
      <c r="AI193" s="85">
        <f>AG193*AH193</f>
        <v>5000</v>
      </c>
      <c r="AJ193" s="134"/>
      <c r="AK193" s="15" t="s">
        <v>91</v>
      </c>
      <c r="AL193" s="21" t="s">
        <v>92</v>
      </c>
      <c r="AM193" s="25" t="s">
        <v>90</v>
      </c>
      <c r="AN193" s="25">
        <v>1</v>
      </c>
      <c r="AO193" s="25">
        <v>5000</v>
      </c>
      <c r="AP193" s="85">
        <f>AN193*AO193</f>
        <v>5000</v>
      </c>
      <c r="AQ193" s="134"/>
      <c r="AR193" s="15" t="s">
        <v>91</v>
      </c>
      <c r="AS193" s="21" t="s">
        <v>92</v>
      </c>
      <c r="AT193" s="25" t="s">
        <v>90</v>
      </c>
      <c r="AU193" s="25">
        <v>1</v>
      </c>
      <c r="AV193" s="25">
        <v>5000</v>
      </c>
      <c r="AW193" s="85">
        <f>AU193*AV193</f>
        <v>5000</v>
      </c>
      <c r="AX193" s="134"/>
      <c r="AY193" s="15" t="s">
        <v>91</v>
      </c>
      <c r="AZ193" s="21" t="s">
        <v>92</v>
      </c>
      <c r="BA193" s="25" t="s">
        <v>90</v>
      </c>
      <c r="BB193" s="25">
        <v>1</v>
      </c>
      <c r="BC193" s="25">
        <v>5000</v>
      </c>
      <c r="BD193" s="85">
        <f>BB193*BC193</f>
        <v>5000</v>
      </c>
      <c r="BE193" s="134"/>
      <c r="BF193" s="15" t="s">
        <v>91</v>
      </c>
      <c r="BG193" s="21" t="s">
        <v>92</v>
      </c>
      <c r="BH193" s="25" t="s">
        <v>90</v>
      </c>
      <c r="BI193" s="25">
        <v>1</v>
      </c>
      <c r="BJ193" s="25">
        <v>5000</v>
      </c>
      <c r="BK193" s="85">
        <f>BI193*BJ193</f>
        <v>5000</v>
      </c>
      <c r="BL193" s="134"/>
      <c r="BM193" s="15" t="s">
        <v>91</v>
      </c>
      <c r="BN193" s="21" t="s">
        <v>92</v>
      </c>
      <c r="BO193" s="25" t="s">
        <v>90</v>
      </c>
      <c r="BP193" s="25">
        <v>1</v>
      </c>
      <c r="BQ193" s="25">
        <v>5000</v>
      </c>
      <c r="BR193" s="85">
        <f>BP193*BQ193</f>
        <v>5000</v>
      </c>
      <c r="BS193" s="134"/>
      <c r="BT193" s="15" t="s">
        <v>91</v>
      </c>
      <c r="BU193" s="21" t="s">
        <v>92</v>
      </c>
      <c r="BV193" s="25" t="s">
        <v>90</v>
      </c>
      <c r="BW193" s="25">
        <v>1</v>
      </c>
      <c r="BX193" s="25">
        <v>5000</v>
      </c>
      <c r="BY193" s="85">
        <f>BW193*BX193</f>
        <v>5000</v>
      </c>
      <c r="BZ193" s="134"/>
      <c r="CA193" s="15" t="s">
        <v>91</v>
      </c>
      <c r="CB193" s="21" t="s">
        <v>92</v>
      </c>
      <c r="CC193" s="25" t="s">
        <v>90</v>
      </c>
      <c r="CD193" s="25">
        <v>1</v>
      </c>
      <c r="CE193" s="25">
        <v>5000</v>
      </c>
      <c r="CF193" s="85">
        <f>CD193*CE193</f>
        <v>5000</v>
      </c>
      <c r="CG193" s="134"/>
      <c r="CH193" s="15" t="s">
        <v>91</v>
      </c>
      <c r="CI193" s="21" t="s">
        <v>92</v>
      </c>
      <c r="CJ193" s="25" t="s">
        <v>90</v>
      </c>
      <c r="CK193" s="25">
        <v>1</v>
      </c>
      <c r="CL193" s="25">
        <v>5000</v>
      </c>
      <c r="CM193" s="85">
        <f>CK193*CL193</f>
        <v>5000</v>
      </c>
      <c r="CN193" s="134"/>
      <c r="CO193" s="15" t="s">
        <v>91</v>
      </c>
      <c r="CP193" s="21" t="s">
        <v>92</v>
      </c>
      <c r="CQ193" s="25" t="s">
        <v>90</v>
      </c>
      <c r="CR193" s="25">
        <v>1</v>
      </c>
      <c r="CS193" s="25">
        <v>5000</v>
      </c>
      <c r="CT193" s="85">
        <f>CR193*CS193</f>
        <v>5000</v>
      </c>
      <c r="CU193" s="134"/>
      <c r="CV193" s="15" t="s">
        <v>91</v>
      </c>
      <c r="CW193" s="21" t="s">
        <v>92</v>
      </c>
      <c r="CX193" s="25" t="s">
        <v>90</v>
      </c>
      <c r="CY193" s="25">
        <v>1</v>
      </c>
      <c r="CZ193" s="25">
        <v>5000</v>
      </c>
      <c r="DA193" s="85">
        <f>CY193*CZ193</f>
        <v>5000</v>
      </c>
      <c r="DB193" s="134"/>
      <c r="DC193" s="15" t="s">
        <v>91</v>
      </c>
      <c r="DD193" s="21" t="s">
        <v>92</v>
      </c>
      <c r="DE193" s="25" t="s">
        <v>90</v>
      </c>
      <c r="DF193" s="25">
        <v>1</v>
      </c>
      <c r="DG193" s="25">
        <v>5000</v>
      </c>
      <c r="DH193" s="85">
        <f>DF193*DG193</f>
        <v>5000</v>
      </c>
      <c r="DI193" s="134"/>
      <c r="DJ193" s="15" t="s">
        <v>91</v>
      </c>
      <c r="DK193" s="21" t="s">
        <v>92</v>
      </c>
      <c r="DL193" s="25" t="s">
        <v>90</v>
      </c>
      <c r="DM193" s="25">
        <v>1</v>
      </c>
      <c r="DN193" s="25">
        <v>5000</v>
      </c>
      <c r="DO193" s="85">
        <f>DM193*DN193</f>
        <v>5000</v>
      </c>
      <c r="DP193" s="134"/>
      <c r="DQ193" s="15" t="s">
        <v>91</v>
      </c>
      <c r="DR193" s="21" t="s">
        <v>92</v>
      </c>
      <c r="DS193" s="25" t="s">
        <v>90</v>
      </c>
      <c r="DT193" s="25">
        <v>1</v>
      </c>
      <c r="DU193" s="25">
        <v>5000</v>
      </c>
      <c r="DV193" s="85">
        <f>DT193*DU193</f>
        <v>5000</v>
      </c>
      <c r="DW193" s="134"/>
      <c r="DX193" s="15" t="s">
        <v>91</v>
      </c>
      <c r="DY193" s="21" t="s">
        <v>92</v>
      </c>
      <c r="DZ193" s="25" t="s">
        <v>90</v>
      </c>
      <c r="EA193" s="25">
        <v>1</v>
      </c>
      <c r="EB193" s="25">
        <v>5000</v>
      </c>
      <c r="EC193" s="85">
        <f>EA193*EB193</f>
        <v>5000</v>
      </c>
      <c r="ED193" s="134"/>
      <c r="EE193" s="15" t="s">
        <v>91</v>
      </c>
      <c r="EF193" s="21" t="s">
        <v>92</v>
      </c>
      <c r="EG193" s="25" t="s">
        <v>90</v>
      </c>
      <c r="EH193" s="25">
        <v>1</v>
      </c>
      <c r="EI193" s="25">
        <v>5000</v>
      </c>
      <c r="EJ193" s="85">
        <f>EH193*EI193</f>
        <v>5000</v>
      </c>
      <c r="EK193" s="134"/>
      <c r="EL193" s="15" t="s">
        <v>91</v>
      </c>
      <c r="EM193" s="21" t="s">
        <v>92</v>
      </c>
      <c r="EN193" s="25" t="s">
        <v>90</v>
      </c>
      <c r="EO193" s="25">
        <v>1</v>
      </c>
      <c r="EP193" s="25">
        <v>5000</v>
      </c>
      <c r="EQ193" s="85">
        <f>EO193*EP193</f>
        <v>5000</v>
      </c>
      <c r="ER193" s="134"/>
      <c r="ES193" s="15" t="s">
        <v>91</v>
      </c>
      <c r="ET193" s="21" t="s">
        <v>92</v>
      </c>
      <c r="EU193" s="25" t="s">
        <v>90</v>
      </c>
      <c r="EV193" s="25">
        <v>1</v>
      </c>
      <c r="EW193" s="25">
        <v>5000</v>
      </c>
      <c r="EX193" s="85">
        <f>EV193*EW193</f>
        <v>5000</v>
      </c>
      <c r="EY193" s="134"/>
      <c r="EZ193" s="15" t="s">
        <v>91</v>
      </c>
      <c r="FA193" s="21" t="s">
        <v>92</v>
      </c>
      <c r="FB193" s="25" t="s">
        <v>90</v>
      </c>
      <c r="FC193" s="25">
        <v>1</v>
      </c>
      <c r="FD193" s="25">
        <v>5000</v>
      </c>
      <c r="FE193" s="85">
        <f>FC193*FD193</f>
        <v>5000</v>
      </c>
      <c r="FF193" s="134"/>
      <c r="FG193" s="15" t="s">
        <v>91</v>
      </c>
      <c r="FH193" s="21" t="s">
        <v>92</v>
      </c>
      <c r="FI193" s="25" t="s">
        <v>90</v>
      </c>
      <c r="FJ193" s="25">
        <v>1</v>
      </c>
      <c r="FK193" s="25">
        <v>5000</v>
      </c>
      <c r="FL193" s="85">
        <f>FJ193*FK193</f>
        <v>5000</v>
      </c>
      <c r="FM193" s="134"/>
      <c r="FN193" s="15" t="s">
        <v>91</v>
      </c>
      <c r="FO193" s="21" t="s">
        <v>92</v>
      </c>
      <c r="FP193" s="25" t="s">
        <v>90</v>
      </c>
      <c r="FQ193" s="25">
        <v>1</v>
      </c>
      <c r="FR193" s="25">
        <v>5000</v>
      </c>
      <c r="FS193" s="85">
        <f>FQ193*FR193</f>
        <v>5000</v>
      </c>
      <c r="FT193" s="134"/>
      <c r="FU193" s="15" t="s">
        <v>91</v>
      </c>
      <c r="FV193" s="21" t="s">
        <v>92</v>
      </c>
      <c r="FW193" s="25" t="s">
        <v>90</v>
      </c>
      <c r="FX193" s="25">
        <v>1</v>
      </c>
      <c r="FY193" s="25">
        <v>5000</v>
      </c>
      <c r="FZ193" s="85">
        <f>FX193*FY193</f>
        <v>5000</v>
      </c>
      <c r="GA193" s="134"/>
      <c r="GB193" s="15" t="s">
        <v>91</v>
      </c>
      <c r="GC193" s="21" t="s">
        <v>92</v>
      </c>
      <c r="GD193" s="25" t="s">
        <v>90</v>
      </c>
      <c r="GE193" s="25">
        <v>1</v>
      </c>
      <c r="GF193" s="25">
        <v>5000</v>
      </c>
      <c r="GG193" s="85">
        <f>GE193*GF193</f>
        <v>5000</v>
      </c>
      <c r="GH193" s="134"/>
      <c r="GI193" s="15" t="s">
        <v>91</v>
      </c>
      <c r="GJ193" s="21" t="s">
        <v>92</v>
      </c>
      <c r="GK193" s="25" t="s">
        <v>90</v>
      </c>
      <c r="GL193" s="25">
        <v>1</v>
      </c>
      <c r="GM193" s="25">
        <v>5000</v>
      </c>
      <c r="GN193" s="85">
        <f>GL193*GM193</f>
        <v>5000</v>
      </c>
      <c r="GO193" s="134"/>
      <c r="GP193" s="15" t="s">
        <v>91</v>
      </c>
      <c r="GQ193" s="21" t="s">
        <v>92</v>
      </c>
      <c r="GR193" s="25" t="s">
        <v>90</v>
      </c>
      <c r="GS193" s="25">
        <v>1</v>
      </c>
      <c r="GT193" s="25">
        <v>5000</v>
      </c>
      <c r="GU193" s="85">
        <f>GS193*GT193</f>
        <v>5000</v>
      </c>
      <c r="GV193" s="134"/>
      <c r="GW193" s="15" t="s">
        <v>91</v>
      </c>
      <c r="GX193" s="21" t="s">
        <v>92</v>
      </c>
      <c r="GY193" s="25" t="s">
        <v>90</v>
      </c>
      <c r="GZ193" s="25">
        <v>1</v>
      </c>
      <c r="HA193" s="25">
        <v>5000</v>
      </c>
      <c r="HB193" s="85">
        <f>GZ193*HA193</f>
        <v>5000</v>
      </c>
      <c r="HC193" s="134"/>
      <c r="HD193" s="15" t="s">
        <v>91</v>
      </c>
      <c r="HE193" s="21" t="s">
        <v>92</v>
      </c>
      <c r="HF193" s="25" t="s">
        <v>90</v>
      </c>
      <c r="HG193" s="25">
        <v>1</v>
      </c>
      <c r="HH193" s="25">
        <v>5000</v>
      </c>
      <c r="HI193" s="85">
        <f>HG193*HH193</f>
        <v>5000</v>
      </c>
      <c r="HJ193" s="134"/>
      <c r="HK193" s="15" t="s">
        <v>91</v>
      </c>
      <c r="HL193" s="21" t="s">
        <v>92</v>
      </c>
      <c r="HM193" s="25" t="s">
        <v>90</v>
      </c>
      <c r="HN193" s="25">
        <v>1</v>
      </c>
      <c r="HO193" s="25">
        <v>5000</v>
      </c>
      <c r="HP193" s="85">
        <f>HN193*HO193</f>
        <v>5000</v>
      </c>
      <c r="HQ193" s="134"/>
      <c r="HR193" s="15" t="s">
        <v>91</v>
      </c>
      <c r="HS193" s="21" t="s">
        <v>92</v>
      </c>
      <c r="HT193" s="25" t="s">
        <v>90</v>
      </c>
      <c r="HU193" s="25">
        <v>1</v>
      </c>
      <c r="HV193" s="25">
        <v>5000</v>
      </c>
      <c r="HW193" s="85">
        <f>HU193*HV193</f>
        <v>5000</v>
      </c>
      <c r="HX193" s="134"/>
      <c r="HY193" s="15" t="s">
        <v>91</v>
      </c>
      <c r="HZ193" s="21" t="s">
        <v>92</v>
      </c>
      <c r="IA193" s="25" t="s">
        <v>90</v>
      </c>
      <c r="IB193" s="25">
        <v>1</v>
      </c>
      <c r="IC193" s="25">
        <v>5000</v>
      </c>
      <c r="ID193" s="85">
        <f>IB193*IC193</f>
        <v>5000</v>
      </c>
      <c r="IE193" s="134"/>
      <c r="IF193" s="15" t="s">
        <v>91</v>
      </c>
      <c r="IG193" s="21" t="s">
        <v>92</v>
      </c>
      <c r="IH193" s="25" t="s">
        <v>90</v>
      </c>
      <c r="II193" s="25">
        <v>1</v>
      </c>
      <c r="IJ193" s="25">
        <v>5000</v>
      </c>
      <c r="IK193" s="85">
        <f>II193*IJ193</f>
        <v>5000</v>
      </c>
      <c r="IL193" s="134"/>
      <c r="IM193" s="15" t="s">
        <v>91</v>
      </c>
      <c r="IN193" s="21" t="s">
        <v>92</v>
      </c>
      <c r="IO193" s="25" t="s">
        <v>90</v>
      </c>
      <c r="IP193" s="25">
        <v>1</v>
      </c>
      <c r="IQ193" s="25">
        <v>5000</v>
      </c>
      <c r="IR193" s="85">
        <f>IP193*IQ193</f>
        <v>5000</v>
      </c>
      <c r="IS193" s="134"/>
      <c r="IT193" s="15" t="s">
        <v>91</v>
      </c>
      <c r="IU193" s="21" t="s">
        <v>92</v>
      </c>
      <c r="IV193" s="25" t="s">
        <v>90</v>
      </c>
    </row>
    <row r="194" spans="1:256" s="86" customFormat="1" ht="18.75">
      <c r="A194" s="135" t="s">
        <v>156</v>
      </c>
      <c r="B194" s="135"/>
      <c r="C194" s="135"/>
      <c r="D194" s="135"/>
      <c r="E194" s="135"/>
      <c r="F194" s="135"/>
      <c r="G194" s="87">
        <f>SUM(G192:G193)</f>
        <v>0</v>
      </c>
      <c r="H194"/>
      <c r="I194"/>
      <c r="J194"/>
      <c r="K194"/>
      <c r="L194"/>
      <c r="M194"/>
      <c r="N194"/>
      <c r="O194" s="135" t="s">
        <v>156</v>
      </c>
      <c r="P194" s="135"/>
      <c r="Q194" s="135"/>
      <c r="R194" s="135"/>
      <c r="S194" s="135"/>
      <c r="T194" s="135"/>
      <c r="U194" s="87">
        <f>SUM(U192:U193)</f>
        <v>7000</v>
      </c>
      <c r="V194" s="135" t="s">
        <v>156</v>
      </c>
      <c r="W194" s="135"/>
      <c r="X194" s="135"/>
      <c r="Y194" s="135"/>
      <c r="Z194" s="135"/>
      <c r="AA194" s="135"/>
      <c r="AB194" s="87">
        <f>SUM(AB192:AB193)</f>
        <v>7000</v>
      </c>
      <c r="AC194" s="135" t="s">
        <v>156</v>
      </c>
      <c r="AD194" s="135"/>
      <c r="AE194" s="135"/>
      <c r="AF194" s="135"/>
      <c r="AG194" s="135"/>
      <c r="AH194" s="135"/>
      <c r="AI194" s="87">
        <f>SUM(AI192:AI193)</f>
        <v>7000</v>
      </c>
      <c r="AJ194" s="135" t="s">
        <v>156</v>
      </c>
      <c r="AK194" s="135"/>
      <c r="AL194" s="135"/>
      <c r="AM194" s="135"/>
      <c r="AN194" s="135"/>
      <c r="AO194" s="135"/>
      <c r="AP194" s="87">
        <f>SUM(AP192:AP193)</f>
        <v>7000</v>
      </c>
      <c r="AQ194" s="135" t="s">
        <v>156</v>
      </c>
      <c r="AR194" s="135"/>
      <c r="AS194" s="135"/>
      <c r="AT194" s="135"/>
      <c r="AU194" s="135"/>
      <c r="AV194" s="135"/>
      <c r="AW194" s="87">
        <f>SUM(AW192:AW193)</f>
        <v>7000</v>
      </c>
      <c r="AX194" s="135" t="s">
        <v>156</v>
      </c>
      <c r="AY194" s="135"/>
      <c r="AZ194" s="135"/>
      <c r="BA194" s="135"/>
      <c r="BB194" s="135"/>
      <c r="BC194" s="135"/>
      <c r="BD194" s="87">
        <f>SUM(BD192:BD193)</f>
        <v>7000</v>
      </c>
      <c r="BE194" s="135" t="s">
        <v>156</v>
      </c>
      <c r="BF194" s="135"/>
      <c r="BG194" s="135"/>
      <c r="BH194" s="135"/>
      <c r="BI194" s="135"/>
      <c r="BJ194" s="135"/>
      <c r="BK194" s="87">
        <f>SUM(BK192:BK193)</f>
        <v>7000</v>
      </c>
      <c r="BL194" s="135" t="s">
        <v>156</v>
      </c>
      <c r="BM194" s="135"/>
      <c r="BN194" s="135"/>
      <c r="BO194" s="135"/>
      <c r="BP194" s="135"/>
      <c r="BQ194" s="135"/>
      <c r="BR194" s="87">
        <f>SUM(BR192:BR193)</f>
        <v>7000</v>
      </c>
      <c r="BS194" s="135" t="s">
        <v>156</v>
      </c>
      <c r="BT194" s="135"/>
      <c r="BU194" s="135"/>
      <c r="BV194" s="135"/>
      <c r="BW194" s="135"/>
      <c r="BX194" s="135"/>
      <c r="BY194" s="87">
        <f>SUM(BY192:BY193)</f>
        <v>7000</v>
      </c>
      <c r="BZ194" s="135" t="s">
        <v>156</v>
      </c>
      <c r="CA194" s="135"/>
      <c r="CB194" s="135"/>
      <c r="CC194" s="135"/>
      <c r="CD194" s="135"/>
      <c r="CE194" s="135"/>
      <c r="CF194" s="87">
        <f>SUM(CF192:CF193)</f>
        <v>7000</v>
      </c>
      <c r="CG194" s="135" t="s">
        <v>156</v>
      </c>
      <c r="CH194" s="135"/>
      <c r="CI194" s="135"/>
      <c r="CJ194" s="135"/>
      <c r="CK194" s="135"/>
      <c r="CL194" s="135"/>
      <c r="CM194" s="87">
        <f>SUM(CM192:CM193)</f>
        <v>7000</v>
      </c>
      <c r="CN194" s="135" t="s">
        <v>156</v>
      </c>
      <c r="CO194" s="135"/>
      <c r="CP194" s="135"/>
      <c r="CQ194" s="135"/>
      <c r="CR194" s="135"/>
      <c r="CS194" s="135"/>
      <c r="CT194" s="87">
        <f>SUM(CT192:CT193)</f>
        <v>7000</v>
      </c>
      <c r="CU194" s="135" t="s">
        <v>156</v>
      </c>
      <c r="CV194" s="135"/>
      <c r="CW194" s="135"/>
      <c r="CX194" s="135"/>
      <c r="CY194" s="135"/>
      <c r="CZ194" s="135"/>
      <c r="DA194" s="87">
        <f>SUM(DA192:DA193)</f>
        <v>7000</v>
      </c>
      <c r="DB194" s="135" t="s">
        <v>156</v>
      </c>
      <c r="DC194" s="135"/>
      <c r="DD194" s="135"/>
      <c r="DE194" s="135"/>
      <c r="DF194" s="135"/>
      <c r="DG194" s="135"/>
      <c r="DH194" s="87">
        <f>SUM(DH192:DH193)</f>
        <v>7000</v>
      </c>
      <c r="DI194" s="135" t="s">
        <v>156</v>
      </c>
      <c r="DJ194" s="135"/>
      <c r="DK194" s="135"/>
      <c r="DL194" s="135"/>
      <c r="DM194" s="135"/>
      <c r="DN194" s="135"/>
      <c r="DO194" s="87">
        <f>SUM(DO192:DO193)</f>
        <v>7000</v>
      </c>
      <c r="DP194" s="135" t="s">
        <v>156</v>
      </c>
      <c r="DQ194" s="135"/>
      <c r="DR194" s="135"/>
      <c r="DS194" s="135"/>
      <c r="DT194" s="135"/>
      <c r="DU194" s="135"/>
      <c r="DV194" s="87">
        <f>SUM(DV192:DV193)</f>
        <v>7000</v>
      </c>
      <c r="DW194" s="135" t="s">
        <v>156</v>
      </c>
      <c r="DX194" s="135"/>
      <c r="DY194" s="135"/>
      <c r="DZ194" s="135"/>
      <c r="EA194" s="135"/>
      <c r="EB194" s="135"/>
      <c r="EC194" s="87">
        <f>SUM(EC192:EC193)</f>
        <v>7000</v>
      </c>
      <c r="ED194" s="135" t="s">
        <v>156</v>
      </c>
      <c r="EE194" s="135"/>
      <c r="EF194" s="135"/>
      <c r="EG194" s="135"/>
      <c r="EH194" s="135"/>
      <c r="EI194" s="135"/>
      <c r="EJ194" s="87">
        <f>SUM(EJ192:EJ193)</f>
        <v>7000</v>
      </c>
      <c r="EK194" s="135" t="s">
        <v>156</v>
      </c>
      <c r="EL194" s="135"/>
      <c r="EM194" s="135"/>
      <c r="EN194" s="135"/>
      <c r="EO194" s="135"/>
      <c r="EP194" s="135"/>
      <c r="EQ194" s="87">
        <f>SUM(EQ192:EQ193)</f>
        <v>7000</v>
      </c>
      <c r="ER194" s="135" t="s">
        <v>156</v>
      </c>
      <c r="ES194" s="135"/>
      <c r="ET194" s="135"/>
      <c r="EU194" s="135"/>
      <c r="EV194" s="135"/>
      <c r="EW194" s="135"/>
      <c r="EX194" s="87">
        <f>SUM(EX192:EX193)</f>
        <v>7000</v>
      </c>
      <c r="EY194" s="135" t="s">
        <v>156</v>
      </c>
      <c r="EZ194" s="135"/>
      <c r="FA194" s="135"/>
      <c r="FB194" s="135"/>
      <c r="FC194" s="135"/>
      <c r="FD194" s="135"/>
      <c r="FE194" s="87">
        <f>SUM(FE192:FE193)</f>
        <v>7000</v>
      </c>
      <c r="FF194" s="135" t="s">
        <v>156</v>
      </c>
      <c r="FG194" s="135"/>
      <c r="FH194" s="135"/>
      <c r="FI194" s="135"/>
      <c r="FJ194" s="135"/>
      <c r="FK194" s="135"/>
      <c r="FL194" s="87">
        <f>SUM(FL192:FL193)</f>
        <v>7000</v>
      </c>
      <c r="FM194" s="135" t="s">
        <v>156</v>
      </c>
      <c r="FN194" s="135"/>
      <c r="FO194" s="135"/>
      <c r="FP194" s="135"/>
      <c r="FQ194" s="135"/>
      <c r="FR194" s="135"/>
      <c r="FS194" s="87">
        <f>SUM(FS192:FS193)</f>
        <v>7000</v>
      </c>
      <c r="FT194" s="135" t="s">
        <v>156</v>
      </c>
      <c r="FU194" s="135"/>
      <c r="FV194" s="135"/>
      <c r="FW194" s="135"/>
      <c r="FX194" s="135"/>
      <c r="FY194" s="135"/>
      <c r="FZ194" s="87">
        <f>SUM(FZ192:FZ193)</f>
        <v>7000</v>
      </c>
      <c r="GA194" s="135" t="s">
        <v>156</v>
      </c>
      <c r="GB194" s="135"/>
      <c r="GC194" s="135"/>
      <c r="GD194" s="135"/>
      <c r="GE194" s="135"/>
      <c r="GF194" s="135"/>
      <c r="GG194" s="87">
        <f>SUM(GG192:GG193)</f>
        <v>7000</v>
      </c>
      <c r="GH194" s="135" t="s">
        <v>156</v>
      </c>
      <c r="GI194" s="135"/>
      <c r="GJ194" s="135"/>
      <c r="GK194" s="135"/>
      <c r="GL194" s="135"/>
      <c r="GM194" s="135"/>
      <c r="GN194" s="87">
        <f>SUM(GN192:GN193)</f>
        <v>7000</v>
      </c>
      <c r="GO194" s="135" t="s">
        <v>156</v>
      </c>
      <c r="GP194" s="135"/>
      <c r="GQ194" s="135"/>
      <c r="GR194" s="135"/>
      <c r="GS194" s="135"/>
      <c r="GT194" s="135"/>
      <c r="GU194" s="87">
        <f>SUM(GU192:GU193)</f>
        <v>7000</v>
      </c>
      <c r="GV194" s="135" t="s">
        <v>156</v>
      </c>
      <c r="GW194" s="135"/>
      <c r="GX194" s="135"/>
      <c r="GY194" s="135"/>
      <c r="GZ194" s="135"/>
      <c r="HA194" s="135"/>
      <c r="HB194" s="87">
        <f>SUM(HB192:HB193)</f>
        <v>7000</v>
      </c>
      <c r="HC194" s="135" t="s">
        <v>156</v>
      </c>
      <c r="HD194" s="135"/>
      <c r="HE194" s="135"/>
      <c r="HF194" s="135"/>
      <c r="HG194" s="135"/>
      <c r="HH194" s="135"/>
      <c r="HI194" s="87">
        <f>SUM(HI192:HI193)</f>
        <v>7000</v>
      </c>
      <c r="HJ194" s="135" t="s">
        <v>156</v>
      </c>
      <c r="HK194" s="135"/>
      <c r="HL194" s="135"/>
      <c r="HM194" s="135"/>
      <c r="HN194" s="135"/>
      <c r="HO194" s="135"/>
      <c r="HP194" s="87">
        <f>SUM(HP192:HP193)</f>
        <v>7000</v>
      </c>
      <c r="HQ194" s="135" t="s">
        <v>156</v>
      </c>
      <c r="HR194" s="135"/>
      <c r="HS194" s="135"/>
      <c r="HT194" s="135"/>
      <c r="HU194" s="135"/>
      <c r="HV194" s="135"/>
      <c r="HW194" s="87">
        <f>SUM(HW192:HW193)</f>
        <v>7000</v>
      </c>
      <c r="HX194" s="135" t="s">
        <v>156</v>
      </c>
      <c r="HY194" s="135"/>
      <c r="HZ194" s="135"/>
      <c r="IA194" s="135"/>
      <c r="IB194" s="135"/>
      <c r="IC194" s="135"/>
      <c r="ID194" s="87">
        <f>SUM(ID192:ID193)</f>
        <v>7000</v>
      </c>
      <c r="IE194" s="135" t="s">
        <v>156</v>
      </c>
      <c r="IF194" s="135"/>
      <c r="IG194" s="135"/>
      <c r="IH194" s="135"/>
      <c r="II194" s="135"/>
      <c r="IJ194" s="135"/>
      <c r="IK194" s="87">
        <f>SUM(IK192:IK193)</f>
        <v>7000</v>
      </c>
      <c r="IL194" s="135" t="s">
        <v>156</v>
      </c>
      <c r="IM194" s="135"/>
      <c r="IN194" s="135"/>
      <c r="IO194" s="135"/>
      <c r="IP194" s="135"/>
      <c r="IQ194" s="135"/>
      <c r="IR194" s="87">
        <f>SUM(IR192:IR193)</f>
        <v>7000</v>
      </c>
      <c r="IS194" s="135" t="s">
        <v>156</v>
      </c>
      <c r="IT194" s="135"/>
      <c r="IU194" s="135"/>
      <c r="IV194" s="135"/>
    </row>
    <row r="195" spans="1:256" s="88" customFormat="1" ht="24.75" customHeight="1">
      <c r="A195" s="132" t="s">
        <v>157</v>
      </c>
      <c r="B195" s="132"/>
      <c r="C195" s="132"/>
      <c r="D195" s="132"/>
      <c r="E195" s="132"/>
      <c r="F195" s="132"/>
      <c r="G195" s="89">
        <f>SUM(G159,G177,G183,G189,G194)</f>
        <v>0</v>
      </c>
      <c r="H195"/>
      <c r="I195"/>
      <c r="J195"/>
      <c r="K195"/>
      <c r="L195"/>
      <c r="M195"/>
      <c r="N195"/>
      <c r="O195" s="132" t="s">
        <v>157</v>
      </c>
      <c r="P195" s="132"/>
      <c r="Q195" s="132"/>
      <c r="R195" s="132"/>
      <c r="S195" s="132"/>
      <c r="T195" s="132"/>
      <c r="U195" s="89">
        <f>SUM(U159,U177,U183,U189,U194)</f>
        <v>81498.06423999999</v>
      </c>
      <c r="V195" s="132" t="s">
        <v>157</v>
      </c>
      <c r="W195" s="132"/>
      <c r="X195" s="132"/>
      <c r="Y195" s="132"/>
      <c r="Z195" s="132"/>
      <c r="AA195" s="132"/>
      <c r="AB195" s="89">
        <f>SUM(AB159,AB177,AB183,AB189,AB194)</f>
        <v>81498.06423999999</v>
      </c>
      <c r="AC195" s="132" t="s">
        <v>157</v>
      </c>
      <c r="AD195" s="132"/>
      <c r="AE195" s="132"/>
      <c r="AF195" s="132"/>
      <c r="AG195" s="132"/>
      <c r="AH195" s="132"/>
      <c r="AI195" s="89">
        <f>SUM(AI159,AI177,AI183,AI189,AI194)</f>
        <v>81498.06423999999</v>
      </c>
      <c r="AJ195" s="132" t="s">
        <v>157</v>
      </c>
      <c r="AK195" s="132"/>
      <c r="AL195" s="132"/>
      <c r="AM195" s="132"/>
      <c r="AN195" s="132"/>
      <c r="AO195" s="132"/>
      <c r="AP195" s="89">
        <f>SUM(AP159,AP177,AP183,AP189,AP194)</f>
        <v>81498.06423999999</v>
      </c>
      <c r="AQ195" s="132" t="s">
        <v>157</v>
      </c>
      <c r="AR195" s="132"/>
      <c r="AS195" s="132"/>
      <c r="AT195" s="132"/>
      <c r="AU195" s="132"/>
      <c r="AV195" s="132"/>
      <c r="AW195" s="89">
        <f>SUM(AW159,AW177,AW183,AW189,AW194)</f>
        <v>81498.06423999999</v>
      </c>
      <c r="AX195" s="132" t="s">
        <v>157</v>
      </c>
      <c r="AY195" s="132"/>
      <c r="AZ195" s="132"/>
      <c r="BA195" s="132"/>
      <c r="BB195" s="132"/>
      <c r="BC195" s="132"/>
      <c r="BD195" s="89">
        <f>SUM(BD159,BD177,BD183,BD189,BD194)</f>
        <v>81498.06423999999</v>
      </c>
      <c r="BE195" s="132" t="s">
        <v>157</v>
      </c>
      <c r="BF195" s="132"/>
      <c r="BG195" s="132"/>
      <c r="BH195" s="132"/>
      <c r="BI195" s="132"/>
      <c r="BJ195" s="132"/>
      <c r="BK195" s="89">
        <f>SUM(BK159,BK177,BK183,BK189,BK194)</f>
        <v>81498.06423999999</v>
      </c>
      <c r="BL195" s="132" t="s">
        <v>157</v>
      </c>
      <c r="BM195" s="132"/>
      <c r="BN195" s="132"/>
      <c r="BO195" s="132"/>
      <c r="BP195" s="132"/>
      <c r="BQ195" s="132"/>
      <c r="BR195" s="89">
        <f>SUM(BR159,BR177,BR183,BR189,BR194)</f>
        <v>81498.06423999999</v>
      </c>
      <c r="BS195" s="132" t="s">
        <v>157</v>
      </c>
      <c r="BT195" s="132"/>
      <c r="BU195" s="132"/>
      <c r="BV195" s="132"/>
      <c r="BW195" s="132"/>
      <c r="BX195" s="132"/>
      <c r="BY195" s="89">
        <f>SUM(BY159,BY177,BY183,BY189,BY194)</f>
        <v>81498.06423999999</v>
      </c>
      <c r="BZ195" s="132" t="s">
        <v>157</v>
      </c>
      <c r="CA195" s="132"/>
      <c r="CB195" s="132"/>
      <c r="CC195" s="132"/>
      <c r="CD195" s="132"/>
      <c r="CE195" s="132"/>
      <c r="CF195" s="89">
        <f>SUM(CF159,CF177,CF183,CF189,CF194)</f>
        <v>81498.06423999999</v>
      </c>
      <c r="CG195" s="132" t="s">
        <v>157</v>
      </c>
      <c r="CH195" s="132"/>
      <c r="CI195" s="132"/>
      <c r="CJ195" s="132"/>
      <c r="CK195" s="132"/>
      <c r="CL195" s="132"/>
      <c r="CM195" s="89">
        <f>SUM(CM159,CM177,CM183,CM189,CM194)</f>
        <v>81498.06423999999</v>
      </c>
      <c r="CN195" s="132" t="s">
        <v>157</v>
      </c>
      <c r="CO195" s="132"/>
      <c r="CP195" s="132"/>
      <c r="CQ195" s="132"/>
      <c r="CR195" s="132"/>
      <c r="CS195" s="132"/>
      <c r="CT195" s="89">
        <f>SUM(CT159,CT177,CT183,CT189,CT194)</f>
        <v>81498.06423999999</v>
      </c>
      <c r="CU195" s="132" t="s">
        <v>157</v>
      </c>
      <c r="CV195" s="132"/>
      <c r="CW195" s="132"/>
      <c r="CX195" s="132"/>
      <c r="CY195" s="132"/>
      <c r="CZ195" s="132"/>
      <c r="DA195" s="89">
        <f>SUM(DA159,DA177,DA183,DA189,DA194)</f>
        <v>81498.06423999999</v>
      </c>
      <c r="DB195" s="132" t="s">
        <v>157</v>
      </c>
      <c r="DC195" s="132"/>
      <c r="DD195" s="132"/>
      <c r="DE195" s="132"/>
      <c r="DF195" s="132"/>
      <c r="DG195" s="132"/>
      <c r="DH195" s="89">
        <f>SUM(DH159,DH177,DH183,DH189,DH194)</f>
        <v>81498.06423999999</v>
      </c>
      <c r="DI195" s="132" t="s">
        <v>157</v>
      </c>
      <c r="DJ195" s="132"/>
      <c r="DK195" s="132"/>
      <c r="DL195" s="132"/>
      <c r="DM195" s="132"/>
      <c r="DN195" s="132"/>
      <c r="DO195" s="89">
        <f>SUM(DO159,DO177,DO183,DO189,DO194)</f>
        <v>81498.06423999999</v>
      </c>
      <c r="DP195" s="132" t="s">
        <v>157</v>
      </c>
      <c r="DQ195" s="132"/>
      <c r="DR195" s="132"/>
      <c r="DS195" s="132"/>
      <c r="DT195" s="132"/>
      <c r="DU195" s="132"/>
      <c r="DV195" s="89">
        <f>SUM(DV159,DV177,DV183,DV189,DV194)</f>
        <v>81498.06423999999</v>
      </c>
      <c r="DW195" s="132" t="s">
        <v>157</v>
      </c>
      <c r="DX195" s="132"/>
      <c r="DY195" s="132"/>
      <c r="DZ195" s="132"/>
      <c r="EA195" s="132"/>
      <c r="EB195" s="132"/>
      <c r="EC195" s="89">
        <f>SUM(EC159,EC177,EC183,EC189,EC194)</f>
        <v>81498.06423999999</v>
      </c>
      <c r="ED195" s="132" t="s">
        <v>157</v>
      </c>
      <c r="EE195" s="132"/>
      <c r="EF195" s="132"/>
      <c r="EG195" s="132"/>
      <c r="EH195" s="132"/>
      <c r="EI195" s="132"/>
      <c r="EJ195" s="89">
        <f>SUM(EJ159,EJ177,EJ183,EJ189,EJ194)</f>
        <v>81498.06423999999</v>
      </c>
      <c r="EK195" s="132" t="s">
        <v>157</v>
      </c>
      <c r="EL195" s="132"/>
      <c r="EM195" s="132"/>
      <c r="EN195" s="132"/>
      <c r="EO195" s="132"/>
      <c r="EP195" s="132"/>
      <c r="EQ195" s="89">
        <f>SUM(EQ159,EQ177,EQ183,EQ189,EQ194)</f>
        <v>81498.06423999999</v>
      </c>
      <c r="ER195" s="132" t="s">
        <v>157</v>
      </c>
      <c r="ES195" s="132"/>
      <c r="ET195" s="132"/>
      <c r="EU195" s="132"/>
      <c r="EV195" s="132"/>
      <c r="EW195" s="132"/>
      <c r="EX195" s="89">
        <f>SUM(EX159,EX177,EX183,EX189,EX194)</f>
        <v>81498.06423999999</v>
      </c>
      <c r="EY195" s="132" t="s">
        <v>157</v>
      </c>
      <c r="EZ195" s="132"/>
      <c r="FA195" s="132"/>
      <c r="FB195" s="132"/>
      <c r="FC195" s="132"/>
      <c r="FD195" s="132"/>
      <c r="FE195" s="89">
        <f>SUM(FE159,FE177,FE183,FE189,FE194)</f>
        <v>81498.06423999999</v>
      </c>
      <c r="FF195" s="132" t="s">
        <v>157</v>
      </c>
      <c r="FG195" s="132"/>
      <c r="FH195" s="132"/>
      <c r="FI195" s="132"/>
      <c r="FJ195" s="132"/>
      <c r="FK195" s="132"/>
      <c r="FL195" s="89">
        <f>SUM(FL159,FL177,FL183,FL189,FL194)</f>
        <v>81498.06423999999</v>
      </c>
      <c r="FM195" s="132" t="s">
        <v>157</v>
      </c>
      <c r="FN195" s="132"/>
      <c r="FO195" s="132"/>
      <c r="FP195" s="132"/>
      <c r="FQ195" s="132"/>
      <c r="FR195" s="132"/>
      <c r="FS195" s="89">
        <f>SUM(FS159,FS177,FS183,FS189,FS194)</f>
        <v>81498.06423999999</v>
      </c>
      <c r="FT195" s="132" t="s">
        <v>157</v>
      </c>
      <c r="FU195" s="132"/>
      <c r="FV195" s="132"/>
      <c r="FW195" s="132"/>
      <c r="FX195" s="132"/>
      <c r="FY195" s="132"/>
      <c r="FZ195" s="89">
        <f>SUM(FZ159,FZ177,FZ183,FZ189,FZ194)</f>
        <v>81498.06423999999</v>
      </c>
      <c r="GA195" s="132" t="s">
        <v>157</v>
      </c>
      <c r="GB195" s="132"/>
      <c r="GC195" s="132"/>
      <c r="GD195" s="132"/>
      <c r="GE195" s="132"/>
      <c r="GF195" s="132"/>
      <c r="GG195" s="89">
        <f>SUM(GG159,GG177,GG183,GG189,GG194)</f>
        <v>81498.06423999999</v>
      </c>
      <c r="GH195" s="132" t="s">
        <v>157</v>
      </c>
      <c r="GI195" s="132"/>
      <c r="GJ195" s="132"/>
      <c r="GK195" s="132"/>
      <c r="GL195" s="132"/>
      <c r="GM195" s="132"/>
      <c r="GN195" s="89">
        <f>SUM(GN159,GN177,GN183,GN189,GN194)</f>
        <v>81498.06423999999</v>
      </c>
      <c r="GO195" s="132" t="s">
        <v>157</v>
      </c>
      <c r="GP195" s="132"/>
      <c r="GQ195" s="132"/>
      <c r="GR195" s="132"/>
      <c r="GS195" s="132"/>
      <c r="GT195" s="132"/>
      <c r="GU195" s="89">
        <f>SUM(GU159,GU177,GU183,GU189,GU194)</f>
        <v>81498.06423999999</v>
      </c>
      <c r="GV195" s="132" t="s">
        <v>157</v>
      </c>
      <c r="GW195" s="132"/>
      <c r="GX195" s="132"/>
      <c r="GY195" s="132"/>
      <c r="GZ195" s="132"/>
      <c r="HA195" s="132"/>
      <c r="HB195" s="89">
        <f>SUM(HB159,HB177,HB183,HB189,HB194)</f>
        <v>81498.06423999999</v>
      </c>
      <c r="HC195" s="132" t="s">
        <v>157</v>
      </c>
      <c r="HD195" s="132"/>
      <c r="HE195" s="132"/>
      <c r="HF195" s="132"/>
      <c r="HG195" s="132"/>
      <c r="HH195" s="132"/>
      <c r="HI195" s="89">
        <f>SUM(HI159,HI177,HI183,HI189,HI194)</f>
        <v>81498.06423999999</v>
      </c>
      <c r="HJ195" s="132" t="s">
        <v>157</v>
      </c>
      <c r="HK195" s="132"/>
      <c r="HL195" s="132"/>
      <c r="HM195" s="132"/>
      <c r="HN195" s="132"/>
      <c r="HO195" s="132"/>
      <c r="HP195" s="89">
        <f>SUM(HP159,HP177,HP183,HP189,HP194)</f>
        <v>81498.06423999999</v>
      </c>
      <c r="HQ195" s="132" t="s">
        <v>157</v>
      </c>
      <c r="HR195" s="132"/>
      <c r="HS195" s="132"/>
      <c r="HT195" s="132"/>
      <c r="HU195" s="132"/>
      <c r="HV195" s="132"/>
      <c r="HW195" s="89">
        <f>SUM(HW159,HW177,HW183,HW189,HW194)</f>
        <v>81498.06423999999</v>
      </c>
      <c r="HX195" s="132" t="s">
        <v>157</v>
      </c>
      <c r="HY195" s="132"/>
      <c r="HZ195" s="132"/>
      <c r="IA195" s="132"/>
      <c r="IB195" s="132"/>
      <c r="IC195" s="132"/>
      <c r="ID195" s="89">
        <f>SUM(ID159,ID177,ID183,ID189,ID194)</f>
        <v>81498.06423999999</v>
      </c>
      <c r="IE195" s="132" t="s">
        <v>157</v>
      </c>
      <c r="IF195" s="132"/>
      <c r="IG195" s="132"/>
      <c r="IH195" s="132"/>
      <c r="II195" s="132"/>
      <c r="IJ195" s="132"/>
      <c r="IK195" s="89">
        <f>SUM(IK159,IK177,IK183,IK189,IK194)</f>
        <v>81498.06423999999</v>
      </c>
      <c r="IL195" s="132" t="s">
        <v>157</v>
      </c>
      <c r="IM195" s="132"/>
      <c r="IN195" s="132"/>
      <c r="IO195" s="132"/>
      <c r="IP195" s="132"/>
      <c r="IQ195" s="132"/>
      <c r="IR195" s="89">
        <f>SUM(IR159,IR177,IR183,IR189,IR194)</f>
        <v>81498.06423999999</v>
      </c>
      <c r="IS195" s="132" t="s">
        <v>157</v>
      </c>
      <c r="IT195" s="132"/>
      <c r="IU195" s="132"/>
      <c r="IV195" s="132"/>
    </row>
    <row r="196" spans="1:256" s="88" customFormat="1" ht="20.25" customHeight="1">
      <c r="A196" s="132" t="s">
        <v>158</v>
      </c>
      <c r="B196" s="132"/>
      <c r="C196" s="132"/>
      <c r="D196" s="132"/>
      <c r="E196" s="132"/>
      <c r="F196" s="132"/>
      <c r="G196" s="90">
        <f>G195*0.22</f>
        <v>0</v>
      </c>
      <c r="H196"/>
      <c r="I196"/>
      <c r="J196"/>
      <c r="K196"/>
      <c r="L196"/>
      <c r="M196"/>
      <c r="N196"/>
      <c r="O196" s="132" t="s">
        <v>158</v>
      </c>
      <c r="P196" s="132"/>
      <c r="Q196" s="132"/>
      <c r="R196" s="132"/>
      <c r="S196" s="132"/>
      <c r="T196" s="132"/>
      <c r="U196" s="90">
        <f>U195*0.22</f>
        <v>17929.574132799997</v>
      </c>
      <c r="V196" s="132" t="s">
        <v>158</v>
      </c>
      <c r="W196" s="132"/>
      <c r="X196" s="132"/>
      <c r="Y196" s="132"/>
      <c r="Z196" s="132"/>
      <c r="AA196" s="132"/>
      <c r="AB196" s="90">
        <f>AB195*0.22</f>
        <v>17929.574132799997</v>
      </c>
      <c r="AC196" s="132" t="s">
        <v>158</v>
      </c>
      <c r="AD196" s="132"/>
      <c r="AE196" s="132"/>
      <c r="AF196" s="132"/>
      <c r="AG196" s="132"/>
      <c r="AH196" s="132"/>
      <c r="AI196" s="90">
        <f>AI195*0.22</f>
        <v>17929.574132799997</v>
      </c>
      <c r="AJ196" s="132" t="s">
        <v>158</v>
      </c>
      <c r="AK196" s="132"/>
      <c r="AL196" s="132"/>
      <c r="AM196" s="132"/>
      <c r="AN196" s="132"/>
      <c r="AO196" s="132"/>
      <c r="AP196" s="90">
        <f>AP195*0.22</f>
        <v>17929.574132799997</v>
      </c>
      <c r="AQ196" s="132" t="s">
        <v>158</v>
      </c>
      <c r="AR196" s="132"/>
      <c r="AS196" s="132"/>
      <c r="AT196" s="132"/>
      <c r="AU196" s="132"/>
      <c r="AV196" s="132"/>
      <c r="AW196" s="90">
        <f>AW195*0.22</f>
        <v>17929.574132799997</v>
      </c>
      <c r="AX196" s="132" t="s">
        <v>158</v>
      </c>
      <c r="AY196" s="132"/>
      <c r="AZ196" s="132"/>
      <c r="BA196" s="132"/>
      <c r="BB196" s="132"/>
      <c r="BC196" s="132"/>
      <c r="BD196" s="90">
        <f>BD195*0.22</f>
        <v>17929.574132799997</v>
      </c>
      <c r="BE196" s="132" t="s">
        <v>158</v>
      </c>
      <c r="BF196" s="132"/>
      <c r="BG196" s="132"/>
      <c r="BH196" s="132"/>
      <c r="BI196" s="132"/>
      <c r="BJ196" s="132"/>
      <c r="BK196" s="90">
        <f>BK195*0.22</f>
        <v>17929.574132799997</v>
      </c>
      <c r="BL196" s="132" t="s">
        <v>158</v>
      </c>
      <c r="BM196" s="132"/>
      <c r="BN196" s="132"/>
      <c r="BO196" s="132"/>
      <c r="BP196" s="132"/>
      <c r="BQ196" s="132"/>
      <c r="BR196" s="90">
        <f>BR195*0.22</f>
        <v>17929.574132799997</v>
      </c>
      <c r="BS196" s="132" t="s">
        <v>158</v>
      </c>
      <c r="BT196" s="132"/>
      <c r="BU196" s="132"/>
      <c r="BV196" s="132"/>
      <c r="BW196" s="132"/>
      <c r="BX196" s="132"/>
      <c r="BY196" s="90">
        <f>BY195*0.22</f>
        <v>17929.574132799997</v>
      </c>
      <c r="BZ196" s="132" t="s">
        <v>158</v>
      </c>
      <c r="CA196" s="132"/>
      <c r="CB196" s="132"/>
      <c r="CC196" s="132"/>
      <c r="CD196" s="132"/>
      <c r="CE196" s="132"/>
      <c r="CF196" s="90">
        <f>CF195*0.22</f>
        <v>17929.574132799997</v>
      </c>
      <c r="CG196" s="132" t="s">
        <v>158</v>
      </c>
      <c r="CH196" s="132"/>
      <c r="CI196" s="132"/>
      <c r="CJ196" s="132"/>
      <c r="CK196" s="132"/>
      <c r="CL196" s="132"/>
      <c r="CM196" s="90">
        <f>CM195*0.22</f>
        <v>17929.574132799997</v>
      </c>
      <c r="CN196" s="132" t="s">
        <v>158</v>
      </c>
      <c r="CO196" s="132"/>
      <c r="CP196" s="132"/>
      <c r="CQ196" s="132"/>
      <c r="CR196" s="132"/>
      <c r="CS196" s="132"/>
      <c r="CT196" s="90">
        <f>CT195*0.22</f>
        <v>17929.574132799997</v>
      </c>
      <c r="CU196" s="132" t="s">
        <v>158</v>
      </c>
      <c r="CV196" s="132"/>
      <c r="CW196" s="132"/>
      <c r="CX196" s="132"/>
      <c r="CY196" s="132"/>
      <c r="CZ196" s="132"/>
      <c r="DA196" s="90">
        <f>DA195*0.22</f>
        <v>17929.574132799997</v>
      </c>
      <c r="DB196" s="132" t="s">
        <v>158</v>
      </c>
      <c r="DC196" s="132"/>
      <c r="DD196" s="132"/>
      <c r="DE196" s="132"/>
      <c r="DF196" s="132"/>
      <c r="DG196" s="132"/>
      <c r="DH196" s="90">
        <f>DH195*0.22</f>
        <v>17929.574132799997</v>
      </c>
      <c r="DI196" s="132" t="s">
        <v>158</v>
      </c>
      <c r="DJ196" s="132"/>
      <c r="DK196" s="132"/>
      <c r="DL196" s="132"/>
      <c r="DM196" s="132"/>
      <c r="DN196" s="132"/>
      <c r="DO196" s="90">
        <f>DO195*0.22</f>
        <v>17929.574132799997</v>
      </c>
      <c r="DP196" s="132" t="s">
        <v>158</v>
      </c>
      <c r="DQ196" s="132"/>
      <c r="DR196" s="132"/>
      <c r="DS196" s="132"/>
      <c r="DT196" s="132"/>
      <c r="DU196" s="132"/>
      <c r="DV196" s="90">
        <f>DV195*0.22</f>
        <v>17929.574132799997</v>
      </c>
      <c r="DW196" s="132" t="s">
        <v>158</v>
      </c>
      <c r="DX196" s="132"/>
      <c r="DY196" s="132"/>
      <c r="DZ196" s="132"/>
      <c r="EA196" s="132"/>
      <c r="EB196" s="132"/>
      <c r="EC196" s="90">
        <f>EC195*0.22</f>
        <v>17929.574132799997</v>
      </c>
      <c r="ED196" s="132" t="s">
        <v>158</v>
      </c>
      <c r="EE196" s="132"/>
      <c r="EF196" s="132"/>
      <c r="EG196" s="132"/>
      <c r="EH196" s="132"/>
      <c r="EI196" s="132"/>
      <c r="EJ196" s="90">
        <f>EJ195*0.22</f>
        <v>17929.574132799997</v>
      </c>
      <c r="EK196" s="132" t="s">
        <v>158</v>
      </c>
      <c r="EL196" s="132"/>
      <c r="EM196" s="132"/>
      <c r="EN196" s="132"/>
      <c r="EO196" s="132"/>
      <c r="EP196" s="132"/>
      <c r="EQ196" s="90">
        <f>EQ195*0.22</f>
        <v>17929.574132799997</v>
      </c>
      <c r="ER196" s="132" t="s">
        <v>158</v>
      </c>
      <c r="ES196" s="132"/>
      <c r="ET196" s="132"/>
      <c r="EU196" s="132"/>
      <c r="EV196" s="132"/>
      <c r="EW196" s="132"/>
      <c r="EX196" s="90">
        <f>EX195*0.22</f>
        <v>17929.574132799997</v>
      </c>
      <c r="EY196" s="132" t="s">
        <v>158</v>
      </c>
      <c r="EZ196" s="132"/>
      <c r="FA196" s="132"/>
      <c r="FB196" s="132"/>
      <c r="FC196" s="132"/>
      <c r="FD196" s="132"/>
      <c r="FE196" s="90">
        <f>FE195*0.22</f>
        <v>17929.574132799997</v>
      </c>
      <c r="FF196" s="132" t="s">
        <v>158</v>
      </c>
      <c r="FG196" s="132"/>
      <c r="FH196" s="132"/>
      <c r="FI196" s="132"/>
      <c r="FJ196" s="132"/>
      <c r="FK196" s="132"/>
      <c r="FL196" s="90">
        <f>FL195*0.22</f>
        <v>17929.574132799997</v>
      </c>
      <c r="FM196" s="132" t="s">
        <v>158</v>
      </c>
      <c r="FN196" s="132"/>
      <c r="FO196" s="132"/>
      <c r="FP196" s="132"/>
      <c r="FQ196" s="132"/>
      <c r="FR196" s="132"/>
      <c r="FS196" s="90">
        <f>FS195*0.22</f>
        <v>17929.574132799997</v>
      </c>
      <c r="FT196" s="132" t="s">
        <v>158</v>
      </c>
      <c r="FU196" s="132"/>
      <c r="FV196" s="132"/>
      <c r="FW196" s="132"/>
      <c r="FX196" s="132"/>
      <c r="FY196" s="132"/>
      <c r="FZ196" s="90">
        <f>FZ195*0.22</f>
        <v>17929.574132799997</v>
      </c>
      <c r="GA196" s="132" t="s">
        <v>158</v>
      </c>
      <c r="GB196" s="132"/>
      <c r="GC196" s="132"/>
      <c r="GD196" s="132"/>
      <c r="GE196" s="132"/>
      <c r="GF196" s="132"/>
      <c r="GG196" s="90">
        <f>GG195*0.22</f>
        <v>17929.574132799997</v>
      </c>
      <c r="GH196" s="132" t="s">
        <v>158</v>
      </c>
      <c r="GI196" s="132"/>
      <c r="GJ196" s="132"/>
      <c r="GK196" s="132"/>
      <c r="GL196" s="132"/>
      <c r="GM196" s="132"/>
      <c r="GN196" s="90">
        <f>GN195*0.22</f>
        <v>17929.574132799997</v>
      </c>
      <c r="GO196" s="132" t="s">
        <v>158</v>
      </c>
      <c r="GP196" s="132"/>
      <c r="GQ196" s="132"/>
      <c r="GR196" s="132"/>
      <c r="GS196" s="132"/>
      <c r="GT196" s="132"/>
      <c r="GU196" s="90">
        <f>GU195*0.22</f>
        <v>17929.574132799997</v>
      </c>
      <c r="GV196" s="132" t="s">
        <v>158</v>
      </c>
      <c r="GW196" s="132"/>
      <c r="GX196" s="132"/>
      <c r="GY196" s="132"/>
      <c r="GZ196" s="132"/>
      <c r="HA196" s="132"/>
      <c r="HB196" s="90">
        <f>HB195*0.22</f>
        <v>17929.574132799997</v>
      </c>
      <c r="HC196" s="132" t="s">
        <v>158</v>
      </c>
      <c r="HD196" s="132"/>
      <c r="HE196" s="132"/>
      <c r="HF196" s="132"/>
      <c r="HG196" s="132"/>
      <c r="HH196" s="132"/>
      <c r="HI196" s="90">
        <f>HI195*0.22</f>
        <v>17929.574132799997</v>
      </c>
      <c r="HJ196" s="132" t="s">
        <v>158</v>
      </c>
      <c r="HK196" s="132"/>
      <c r="HL196" s="132"/>
      <c r="HM196" s="132"/>
      <c r="HN196" s="132"/>
      <c r="HO196" s="132"/>
      <c r="HP196" s="90">
        <f>HP195*0.22</f>
        <v>17929.574132799997</v>
      </c>
      <c r="HQ196" s="132" t="s">
        <v>158</v>
      </c>
      <c r="HR196" s="132"/>
      <c r="HS196" s="132"/>
      <c r="HT196" s="132"/>
      <c r="HU196" s="132"/>
      <c r="HV196" s="132"/>
      <c r="HW196" s="90">
        <f>HW195*0.22</f>
        <v>17929.574132799997</v>
      </c>
      <c r="HX196" s="132" t="s">
        <v>158</v>
      </c>
      <c r="HY196" s="132"/>
      <c r="HZ196" s="132"/>
      <c r="IA196" s="132"/>
      <c r="IB196" s="132"/>
      <c r="IC196" s="132"/>
      <c r="ID196" s="90">
        <f>ID195*0.22</f>
        <v>17929.574132799997</v>
      </c>
      <c r="IE196" s="132" t="s">
        <v>158</v>
      </c>
      <c r="IF196" s="132"/>
      <c r="IG196" s="132"/>
      <c r="IH196" s="132"/>
      <c r="II196" s="132"/>
      <c r="IJ196" s="132"/>
      <c r="IK196" s="90">
        <f>IK195*0.22</f>
        <v>17929.574132799997</v>
      </c>
      <c r="IL196" s="132" t="s">
        <v>158</v>
      </c>
      <c r="IM196" s="132"/>
      <c r="IN196" s="132"/>
      <c r="IO196" s="132"/>
      <c r="IP196" s="132"/>
      <c r="IQ196" s="132"/>
      <c r="IR196" s="90">
        <f>IR195*0.22</f>
        <v>17929.574132799997</v>
      </c>
      <c r="IS196" s="132" t="s">
        <v>158</v>
      </c>
      <c r="IT196" s="132"/>
      <c r="IU196" s="132"/>
      <c r="IV196" s="132"/>
    </row>
    <row r="197" spans="1:256" s="88" customFormat="1" ht="26.25" customHeight="1">
      <c r="A197" s="132" t="s">
        <v>159</v>
      </c>
      <c r="B197" s="132"/>
      <c r="C197" s="132"/>
      <c r="D197" s="132"/>
      <c r="E197" s="132"/>
      <c r="F197" s="132"/>
      <c r="G197" s="90">
        <f>G195+G196</f>
        <v>0</v>
      </c>
      <c r="H197"/>
      <c r="I197"/>
      <c r="J197"/>
      <c r="K197"/>
      <c r="L197"/>
      <c r="M197"/>
      <c r="N197"/>
      <c r="O197" s="132" t="s">
        <v>159</v>
      </c>
      <c r="P197" s="132"/>
      <c r="Q197" s="132"/>
      <c r="R197" s="132"/>
      <c r="S197" s="132"/>
      <c r="T197" s="132"/>
      <c r="U197" s="90">
        <f>U195+U196</f>
        <v>99427.6383728</v>
      </c>
      <c r="V197" s="132" t="s">
        <v>159</v>
      </c>
      <c r="W197" s="132"/>
      <c r="X197" s="132"/>
      <c r="Y197" s="132"/>
      <c r="Z197" s="132"/>
      <c r="AA197" s="132"/>
      <c r="AB197" s="90">
        <f>AB195+AB196</f>
        <v>99427.6383728</v>
      </c>
      <c r="AC197" s="132" t="s">
        <v>159</v>
      </c>
      <c r="AD197" s="132"/>
      <c r="AE197" s="132"/>
      <c r="AF197" s="132"/>
      <c r="AG197" s="132"/>
      <c r="AH197" s="132"/>
      <c r="AI197" s="90">
        <f>AI195+AI196</f>
        <v>99427.6383728</v>
      </c>
      <c r="AJ197" s="132" t="s">
        <v>159</v>
      </c>
      <c r="AK197" s="132"/>
      <c r="AL197" s="132"/>
      <c r="AM197" s="132"/>
      <c r="AN197" s="132"/>
      <c r="AO197" s="132"/>
      <c r="AP197" s="90">
        <f>AP195+AP196</f>
        <v>99427.6383728</v>
      </c>
      <c r="AQ197" s="132" t="s">
        <v>159</v>
      </c>
      <c r="AR197" s="132"/>
      <c r="AS197" s="132"/>
      <c r="AT197" s="132"/>
      <c r="AU197" s="132"/>
      <c r="AV197" s="132"/>
      <c r="AW197" s="90">
        <f>AW195+AW196</f>
        <v>99427.6383728</v>
      </c>
      <c r="AX197" s="132" t="s">
        <v>159</v>
      </c>
      <c r="AY197" s="132"/>
      <c r="AZ197" s="132"/>
      <c r="BA197" s="132"/>
      <c r="BB197" s="132"/>
      <c r="BC197" s="132"/>
      <c r="BD197" s="90">
        <f>BD195+BD196</f>
        <v>99427.6383728</v>
      </c>
      <c r="BE197" s="132" t="s">
        <v>159</v>
      </c>
      <c r="BF197" s="132"/>
      <c r="BG197" s="132"/>
      <c r="BH197" s="132"/>
      <c r="BI197" s="132"/>
      <c r="BJ197" s="132"/>
      <c r="BK197" s="90">
        <f>BK195+BK196</f>
        <v>99427.6383728</v>
      </c>
      <c r="BL197" s="132" t="s">
        <v>159</v>
      </c>
      <c r="BM197" s="132"/>
      <c r="BN197" s="132"/>
      <c r="BO197" s="132"/>
      <c r="BP197" s="132"/>
      <c r="BQ197" s="132"/>
      <c r="BR197" s="90">
        <f>BR195+BR196</f>
        <v>99427.6383728</v>
      </c>
      <c r="BS197" s="132" t="s">
        <v>159</v>
      </c>
      <c r="BT197" s="132"/>
      <c r="BU197" s="132"/>
      <c r="BV197" s="132"/>
      <c r="BW197" s="132"/>
      <c r="BX197" s="132"/>
      <c r="BY197" s="90">
        <f>BY195+BY196</f>
        <v>99427.6383728</v>
      </c>
      <c r="BZ197" s="132" t="s">
        <v>159</v>
      </c>
      <c r="CA197" s="132"/>
      <c r="CB197" s="132"/>
      <c r="CC197" s="132"/>
      <c r="CD197" s="132"/>
      <c r="CE197" s="132"/>
      <c r="CF197" s="90">
        <f>CF195+CF196</f>
        <v>99427.6383728</v>
      </c>
      <c r="CG197" s="132" t="s">
        <v>159</v>
      </c>
      <c r="CH197" s="132"/>
      <c r="CI197" s="132"/>
      <c r="CJ197" s="132"/>
      <c r="CK197" s="132"/>
      <c r="CL197" s="132"/>
      <c r="CM197" s="90">
        <f>CM195+CM196</f>
        <v>99427.6383728</v>
      </c>
      <c r="CN197" s="132" t="s">
        <v>159</v>
      </c>
      <c r="CO197" s="132"/>
      <c r="CP197" s="132"/>
      <c r="CQ197" s="132"/>
      <c r="CR197" s="132"/>
      <c r="CS197" s="132"/>
      <c r="CT197" s="90">
        <f>CT195+CT196</f>
        <v>99427.6383728</v>
      </c>
      <c r="CU197" s="132" t="s">
        <v>159</v>
      </c>
      <c r="CV197" s="132"/>
      <c r="CW197" s="132"/>
      <c r="CX197" s="132"/>
      <c r="CY197" s="132"/>
      <c r="CZ197" s="132"/>
      <c r="DA197" s="90">
        <f>DA195+DA196</f>
        <v>99427.6383728</v>
      </c>
      <c r="DB197" s="132" t="s">
        <v>159</v>
      </c>
      <c r="DC197" s="132"/>
      <c r="DD197" s="132"/>
      <c r="DE197" s="132"/>
      <c r="DF197" s="132"/>
      <c r="DG197" s="132"/>
      <c r="DH197" s="90">
        <f>DH195+DH196</f>
        <v>99427.6383728</v>
      </c>
      <c r="DI197" s="132" t="s">
        <v>159</v>
      </c>
      <c r="DJ197" s="132"/>
      <c r="DK197" s="132"/>
      <c r="DL197" s="132"/>
      <c r="DM197" s="132"/>
      <c r="DN197" s="132"/>
      <c r="DO197" s="90">
        <f>DO195+DO196</f>
        <v>99427.6383728</v>
      </c>
      <c r="DP197" s="132" t="s">
        <v>159</v>
      </c>
      <c r="DQ197" s="132"/>
      <c r="DR197" s="132"/>
      <c r="DS197" s="132"/>
      <c r="DT197" s="132"/>
      <c r="DU197" s="132"/>
      <c r="DV197" s="90">
        <f>DV195+DV196</f>
        <v>99427.6383728</v>
      </c>
      <c r="DW197" s="132" t="s">
        <v>159</v>
      </c>
      <c r="DX197" s="132"/>
      <c r="DY197" s="132"/>
      <c r="DZ197" s="132"/>
      <c r="EA197" s="132"/>
      <c r="EB197" s="132"/>
      <c r="EC197" s="90">
        <f>EC195+EC196</f>
        <v>99427.6383728</v>
      </c>
      <c r="ED197" s="132" t="s">
        <v>159</v>
      </c>
      <c r="EE197" s="132"/>
      <c r="EF197" s="132"/>
      <c r="EG197" s="132"/>
      <c r="EH197" s="132"/>
      <c r="EI197" s="132"/>
      <c r="EJ197" s="90">
        <f>EJ195+EJ196</f>
        <v>99427.6383728</v>
      </c>
      <c r="EK197" s="132" t="s">
        <v>159</v>
      </c>
      <c r="EL197" s="132"/>
      <c r="EM197" s="132"/>
      <c r="EN197" s="132"/>
      <c r="EO197" s="132"/>
      <c r="EP197" s="132"/>
      <c r="EQ197" s="90">
        <f>EQ195+EQ196</f>
        <v>99427.6383728</v>
      </c>
      <c r="ER197" s="132" t="s">
        <v>159</v>
      </c>
      <c r="ES197" s="132"/>
      <c r="ET197" s="132"/>
      <c r="EU197" s="132"/>
      <c r="EV197" s="132"/>
      <c r="EW197" s="132"/>
      <c r="EX197" s="90">
        <f>EX195+EX196</f>
        <v>99427.6383728</v>
      </c>
      <c r="EY197" s="132" t="s">
        <v>159</v>
      </c>
      <c r="EZ197" s="132"/>
      <c r="FA197" s="132"/>
      <c r="FB197" s="132"/>
      <c r="FC197" s="132"/>
      <c r="FD197" s="132"/>
      <c r="FE197" s="90">
        <f>FE195+FE196</f>
        <v>99427.6383728</v>
      </c>
      <c r="FF197" s="132" t="s">
        <v>159</v>
      </c>
      <c r="FG197" s="132"/>
      <c r="FH197" s="132"/>
      <c r="FI197" s="132"/>
      <c r="FJ197" s="132"/>
      <c r="FK197" s="132"/>
      <c r="FL197" s="90">
        <f>FL195+FL196</f>
        <v>99427.6383728</v>
      </c>
      <c r="FM197" s="132" t="s">
        <v>159</v>
      </c>
      <c r="FN197" s="132"/>
      <c r="FO197" s="132"/>
      <c r="FP197" s="132"/>
      <c r="FQ197" s="132"/>
      <c r="FR197" s="132"/>
      <c r="FS197" s="90">
        <f>FS195+FS196</f>
        <v>99427.6383728</v>
      </c>
      <c r="FT197" s="132" t="s">
        <v>159</v>
      </c>
      <c r="FU197" s="132"/>
      <c r="FV197" s="132"/>
      <c r="FW197" s="132"/>
      <c r="FX197" s="132"/>
      <c r="FY197" s="132"/>
      <c r="FZ197" s="90">
        <f>FZ195+FZ196</f>
        <v>99427.6383728</v>
      </c>
      <c r="GA197" s="132" t="s">
        <v>159</v>
      </c>
      <c r="GB197" s="132"/>
      <c r="GC197" s="132"/>
      <c r="GD197" s="132"/>
      <c r="GE197" s="132"/>
      <c r="GF197" s="132"/>
      <c r="GG197" s="90">
        <f>GG195+GG196</f>
        <v>99427.6383728</v>
      </c>
      <c r="GH197" s="132" t="s">
        <v>159</v>
      </c>
      <c r="GI197" s="132"/>
      <c r="GJ197" s="132"/>
      <c r="GK197" s="132"/>
      <c r="GL197" s="132"/>
      <c r="GM197" s="132"/>
      <c r="GN197" s="90">
        <f>GN195+GN196</f>
        <v>99427.6383728</v>
      </c>
      <c r="GO197" s="132" t="s">
        <v>159</v>
      </c>
      <c r="GP197" s="132"/>
      <c r="GQ197" s="132"/>
      <c r="GR197" s="132"/>
      <c r="GS197" s="132"/>
      <c r="GT197" s="132"/>
      <c r="GU197" s="90">
        <f>GU195+GU196</f>
        <v>99427.6383728</v>
      </c>
      <c r="GV197" s="132" t="s">
        <v>159</v>
      </c>
      <c r="GW197" s="132"/>
      <c r="GX197" s="132"/>
      <c r="GY197" s="132"/>
      <c r="GZ197" s="132"/>
      <c r="HA197" s="132"/>
      <c r="HB197" s="90">
        <f>HB195+HB196</f>
        <v>99427.6383728</v>
      </c>
      <c r="HC197" s="132" t="s">
        <v>159</v>
      </c>
      <c r="HD197" s="132"/>
      <c r="HE197" s="132"/>
      <c r="HF197" s="132"/>
      <c r="HG197" s="132"/>
      <c r="HH197" s="132"/>
      <c r="HI197" s="90">
        <f>HI195+HI196</f>
        <v>99427.6383728</v>
      </c>
      <c r="HJ197" s="132" t="s">
        <v>159</v>
      </c>
      <c r="HK197" s="132"/>
      <c r="HL197" s="132"/>
      <c r="HM197" s="132"/>
      <c r="HN197" s="132"/>
      <c r="HO197" s="132"/>
      <c r="HP197" s="90">
        <f>HP195+HP196</f>
        <v>99427.6383728</v>
      </c>
      <c r="HQ197" s="132" t="s">
        <v>159</v>
      </c>
      <c r="HR197" s="132"/>
      <c r="HS197" s="132"/>
      <c r="HT197" s="132"/>
      <c r="HU197" s="132"/>
      <c r="HV197" s="132"/>
      <c r="HW197" s="90">
        <f>HW195+HW196</f>
        <v>99427.6383728</v>
      </c>
      <c r="HX197" s="132" t="s">
        <v>159</v>
      </c>
      <c r="HY197" s="132"/>
      <c r="HZ197" s="132"/>
      <c r="IA197" s="132"/>
      <c r="IB197" s="132"/>
      <c r="IC197" s="132"/>
      <c r="ID197" s="90">
        <f>ID195+ID196</f>
        <v>99427.6383728</v>
      </c>
      <c r="IE197" s="132" t="s">
        <v>159</v>
      </c>
      <c r="IF197" s="132"/>
      <c r="IG197" s="132"/>
      <c r="IH197" s="132"/>
      <c r="II197" s="132"/>
      <c r="IJ197" s="132"/>
      <c r="IK197" s="90">
        <f>IK195+IK196</f>
        <v>99427.6383728</v>
      </c>
      <c r="IL197" s="132" t="s">
        <v>159</v>
      </c>
      <c r="IM197" s="132"/>
      <c r="IN197" s="132"/>
      <c r="IO197" s="132"/>
      <c r="IP197" s="132"/>
      <c r="IQ197" s="132"/>
      <c r="IR197" s="90">
        <f>IR195+IR196</f>
        <v>99427.6383728</v>
      </c>
      <c r="IS197" s="132" t="s">
        <v>159</v>
      </c>
      <c r="IT197" s="132"/>
      <c r="IU197" s="132"/>
      <c r="IV197" s="132"/>
    </row>
    <row r="198" spans="1:256" s="92" customFormat="1" ht="9.75" customHeight="1">
      <c r="A198" s="91"/>
      <c r="B198" s="133"/>
      <c r="C198" s="133"/>
      <c r="D198" s="133"/>
      <c r="E198" s="133"/>
      <c r="F198" s="93"/>
      <c r="G198" s="94"/>
      <c r="H198"/>
      <c r="I198"/>
      <c r="J198"/>
      <c r="K198"/>
      <c r="L198"/>
      <c r="M198"/>
      <c r="N198"/>
      <c r="O198" s="91"/>
      <c r="P198" s="133" t="s">
        <v>170</v>
      </c>
      <c r="Q198" s="133"/>
      <c r="R198" s="133"/>
      <c r="S198" s="133"/>
      <c r="T198" s="93"/>
      <c r="U198" s="94"/>
      <c r="V198" s="91"/>
      <c r="W198" s="133" t="s">
        <v>170</v>
      </c>
      <c r="X198" s="133"/>
      <c r="Y198" s="133"/>
      <c r="Z198" s="133"/>
      <c r="AA198" s="93"/>
      <c r="AB198" s="94"/>
      <c r="AC198" s="91"/>
      <c r="AD198" s="133" t="s">
        <v>170</v>
      </c>
      <c r="AE198" s="133"/>
      <c r="AF198" s="133"/>
      <c r="AG198" s="133"/>
      <c r="AH198" s="93"/>
      <c r="AI198" s="94"/>
      <c r="AJ198" s="91"/>
      <c r="AK198" s="133" t="s">
        <v>170</v>
      </c>
      <c r="AL198" s="133"/>
      <c r="AM198" s="133"/>
      <c r="AN198" s="133"/>
      <c r="AO198" s="93"/>
      <c r="AP198" s="94"/>
      <c r="AQ198" s="91"/>
      <c r="AR198" s="133" t="s">
        <v>170</v>
      </c>
      <c r="AS198" s="133"/>
      <c r="AT198" s="133"/>
      <c r="AU198" s="133"/>
      <c r="AV198" s="93"/>
      <c r="AW198" s="94"/>
      <c r="AX198" s="91"/>
      <c r="AY198" s="133" t="s">
        <v>170</v>
      </c>
      <c r="AZ198" s="133"/>
      <c r="BA198" s="133"/>
      <c r="BB198" s="133"/>
      <c r="BC198" s="93"/>
      <c r="BD198" s="94"/>
      <c r="BE198" s="91"/>
      <c r="BF198" s="133" t="s">
        <v>170</v>
      </c>
      <c r="BG198" s="133"/>
      <c r="BH198" s="133"/>
      <c r="BI198" s="133"/>
      <c r="BJ198" s="93"/>
      <c r="BK198" s="94"/>
      <c r="BL198" s="91"/>
      <c r="BM198" s="133" t="s">
        <v>170</v>
      </c>
      <c r="BN198" s="133"/>
      <c r="BO198" s="133"/>
      <c r="BP198" s="133"/>
      <c r="BQ198" s="93"/>
      <c r="BR198" s="94"/>
      <c r="BS198" s="91"/>
      <c r="BT198" s="133" t="s">
        <v>170</v>
      </c>
      <c r="BU198" s="133"/>
      <c r="BV198" s="133"/>
      <c r="BW198" s="133"/>
      <c r="BX198" s="93"/>
      <c r="BY198" s="94"/>
      <c r="BZ198" s="91"/>
      <c r="CA198" s="133" t="s">
        <v>170</v>
      </c>
      <c r="CB198" s="133"/>
      <c r="CC198" s="133"/>
      <c r="CD198" s="133"/>
      <c r="CE198" s="93"/>
      <c r="CF198" s="94"/>
      <c r="CG198" s="91"/>
      <c r="CH198" s="133" t="s">
        <v>170</v>
      </c>
      <c r="CI198" s="133"/>
      <c r="CJ198" s="133"/>
      <c r="CK198" s="133"/>
      <c r="CL198" s="93"/>
      <c r="CM198" s="94"/>
      <c r="CN198" s="91"/>
      <c r="CO198" s="133" t="s">
        <v>170</v>
      </c>
      <c r="CP198" s="133"/>
      <c r="CQ198" s="133"/>
      <c r="CR198" s="133"/>
      <c r="CS198" s="93"/>
      <c r="CT198" s="94"/>
      <c r="CU198" s="91"/>
      <c r="CV198" s="133" t="s">
        <v>170</v>
      </c>
      <c r="CW198" s="133"/>
      <c r="CX198" s="133"/>
      <c r="CY198" s="133"/>
      <c r="CZ198" s="93"/>
      <c r="DA198" s="94"/>
      <c r="DB198" s="91"/>
      <c r="DC198" s="133" t="s">
        <v>170</v>
      </c>
      <c r="DD198" s="133"/>
      <c r="DE198" s="133"/>
      <c r="DF198" s="133"/>
      <c r="DG198" s="93"/>
      <c r="DH198" s="94"/>
      <c r="DI198" s="91"/>
      <c r="DJ198" s="133" t="s">
        <v>170</v>
      </c>
      <c r="DK198" s="133"/>
      <c r="DL198" s="133"/>
      <c r="DM198" s="133"/>
      <c r="DN198" s="93"/>
      <c r="DO198" s="94"/>
      <c r="DP198" s="91"/>
      <c r="DQ198" s="133" t="s">
        <v>170</v>
      </c>
      <c r="DR198" s="133"/>
      <c r="DS198" s="133"/>
      <c r="DT198" s="133"/>
      <c r="DU198" s="93"/>
      <c r="DV198" s="94"/>
      <c r="DW198" s="91"/>
      <c r="DX198" s="133" t="s">
        <v>170</v>
      </c>
      <c r="DY198" s="133"/>
      <c r="DZ198" s="133"/>
      <c r="EA198" s="133"/>
      <c r="EB198" s="93"/>
      <c r="EC198" s="94"/>
      <c r="ED198" s="91"/>
      <c r="EE198" s="133" t="s">
        <v>170</v>
      </c>
      <c r="EF198" s="133"/>
      <c r="EG198" s="133"/>
      <c r="EH198" s="133"/>
      <c r="EI198" s="93"/>
      <c r="EJ198" s="94"/>
      <c r="EK198" s="91"/>
      <c r="EL198" s="133" t="s">
        <v>170</v>
      </c>
      <c r="EM198" s="133"/>
      <c r="EN198" s="133"/>
      <c r="EO198" s="133"/>
      <c r="EP198" s="93"/>
      <c r="EQ198" s="94"/>
      <c r="ER198" s="91"/>
      <c r="ES198" s="133" t="s">
        <v>170</v>
      </c>
      <c r="ET198" s="133"/>
      <c r="EU198" s="133"/>
      <c r="EV198" s="133"/>
      <c r="EW198" s="93"/>
      <c r="EX198" s="94"/>
      <c r="EY198" s="91"/>
      <c r="EZ198" s="133" t="s">
        <v>170</v>
      </c>
      <c r="FA198" s="133"/>
      <c r="FB198" s="133"/>
      <c r="FC198" s="133"/>
      <c r="FD198" s="93"/>
      <c r="FE198" s="94"/>
      <c r="FF198" s="91"/>
      <c r="FG198" s="133" t="s">
        <v>170</v>
      </c>
      <c r="FH198" s="133"/>
      <c r="FI198" s="133"/>
      <c r="FJ198" s="133"/>
      <c r="FK198" s="93"/>
      <c r="FL198" s="94"/>
      <c r="FM198" s="91"/>
      <c r="FN198" s="133" t="s">
        <v>170</v>
      </c>
      <c r="FO198" s="133"/>
      <c r="FP198" s="133"/>
      <c r="FQ198" s="133"/>
      <c r="FR198" s="93"/>
      <c r="FS198" s="94"/>
      <c r="FT198" s="91"/>
      <c r="FU198" s="133" t="s">
        <v>170</v>
      </c>
      <c r="FV198" s="133"/>
      <c r="FW198" s="133"/>
      <c r="FX198" s="133"/>
      <c r="FY198" s="93"/>
      <c r="FZ198" s="94"/>
      <c r="GA198" s="91"/>
      <c r="GB198" s="133" t="s">
        <v>170</v>
      </c>
      <c r="GC198" s="133"/>
      <c r="GD198" s="133"/>
      <c r="GE198" s="133"/>
      <c r="GF198" s="93"/>
      <c r="GG198" s="94"/>
      <c r="GH198" s="91"/>
      <c r="GI198" s="133" t="s">
        <v>170</v>
      </c>
      <c r="GJ198" s="133"/>
      <c r="GK198" s="133"/>
      <c r="GL198" s="133"/>
      <c r="GM198" s="93"/>
      <c r="GN198" s="94"/>
      <c r="GO198" s="91"/>
      <c r="GP198" s="133" t="s">
        <v>170</v>
      </c>
      <c r="GQ198" s="133"/>
      <c r="GR198" s="133"/>
      <c r="GS198" s="133"/>
      <c r="GT198" s="93"/>
      <c r="GU198" s="94"/>
      <c r="GV198" s="91"/>
      <c r="GW198" s="133" t="s">
        <v>170</v>
      </c>
      <c r="GX198" s="133"/>
      <c r="GY198" s="133"/>
      <c r="GZ198" s="133"/>
      <c r="HA198" s="93"/>
      <c r="HB198" s="94"/>
      <c r="HC198" s="91"/>
      <c r="HD198" s="133" t="s">
        <v>170</v>
      </c>
      <c r="HE198" s="133"/>
      <c r="HF198" s="133"/>
      <c r="HG198" s="133"/>
      <c r="HH198" s="93"/>
      <c r="HI198" s="94"/>
      <c r="HJ198" s="91"/>
      <c r="HK198" s="133" t="s">
        <v>170</v>
      </c>
      <c r="HL198" s="133"/>
      <c r="HM198" s="133"/>
      <c r="HN198" s="133"/>
      <c r="HO198" s="93"/>
      <c r="HP198" s="94"/>
      <c r="HQ198" s="91"/>
      <c r="HR198" s="133" t="s">
        <v>170</v>
      </c>
      <c r="HS198" s="133"/>
      <c r="HT198" s="133"/>
      <c r="HU198" s="133"/>
      <c r="HV198" s="93"/>
      <c r="HW198" s="94"/>
      <c r="HX198" s="91"/>
      <c r="HY198" s="133" t="s">
        <v>170</v>
      </c>
      <c r="HZ198" s="133"/>
      <c r="IA198" s="133"/>
      <c r="IB198" s="133"/>
      <c r="IC198" s="93"/>
      <c r="ID198" s="94"/>
      <c r="IE198" s="91"/>
      <c r="IF198" s="133" t="s">
        <v>170</v>
      </c>
      <c r="IG198" s="133"/>
      <c r="IH198" s="133"/>
      <c r="II198" s="133"/>
      <c r="IJ198" s="93"/>
      <c r="IK198" s="94"/>
      <c r="IL198" s="91"/>
      <c r="IM198" s="133" t="s">
        <v>170</v>
      </c>
      <c r="IN198" s="133"/>
      <c r="IO198" s="133"/>
      <c r="IP198" s="133"/>
      <c r="IQ198" s="93"/>
      <c r="IR198" s="94"/>
      <c r="IS198" s="91"/>
      <c r="IT198" s="133" t="s">
        <v>170</v>
      </c>
      <c r="IU198" s="133"/>
      <c r="IV198" s="133"/>
    </row>
    <row r="199" spans="2:254" s="62" customFormat="1" ht="12.75">
      <c r="B199" s="95"/>
      <c r="F199" s="96"/>
      <c r="H199"/>
      <c r="I199"/>
      <c r="J199"/>
      <c r="K199"/>
      <c r="L199"/>
      <c r="M199"/>
      <c r="N199"/>
      <c r="P199" s="95"/>
      <c r="T199" s="96"/>
      <c r="W199" s="95"/>
      <c r="AA199" s="96"/>
      <c r="AD199" s="95"/>
      <c r="AH199" s="96"/>
      <c r="AK199" s="95"/>
      <c r="AO199" s="96"/>
      <c r="AR199" s="95"/>
      <c r="AV199" s="96"/>
      <c r="AY199" s="95"/>
      <c r="BC199" s="96"/>
      <c r="BF199" s="95"/>
      <c r="BJ199" s="96"/>
      <c r="BM199" s="95"/>
      <c r="BQ199" s="96"/>
      <c r="BT199" s="95"/>
      <c r="BX199" s="96"/>
      <c r="CA199" s="95"/>
      <c r="CE199" s="96"/>
      <c r="CH199" s="95"/>
      <c r="CL199" s="96"/>
      <c r="CO199" s="95"/>
      <c r="CS199" s="96"/>
      <c r="CV199" s="95"/>
      <c r="CZ199" s="96"/>
      <c r="DC199" s="95"/>
      <c r="DG199" s="96"/>
      <c r="DJ199" s="95"/>
      <c r="DN199" s="96"/>
      <c r="DQ199" s="95"/>
      <c r="DU199" s="96"/>
      <c r="DX199" s="95"/>
      <c r="EB199" s="96"/>
      <c r="EE199" s="95"/>
      <c r="EI199" s="96"/>
      <c r="EL199" s="95"/>
      <c r="EP199" s="96"/>
      <c r="ES199" s="95"/>
      <c r="EW199" s="96"/>
      <c r="EZ199" s="95"/>
      <c r="FD199" s="96"/>
      <c r="FG199" s="95"/>
      <c r="FK199" s="96"/>
      <c r="FN199" s="95"/>
      <c r="FR199" s="96"/>
      <c r="FU199" s="95"/>
      <c r="FY199" s="96"/>
      <c r="GB199" s="95"/>
      <c r="GF199" s="96"/>
      <c r="GI199" s="95"/>
      <c r="GM199" s="96"/>
      <c r="GP199" s="95"/>
      <c r="GT199" s="96"/>
      <c r="GW199" s="95"/>
      <c r="HA199" s="96"/>
      <c r="HD199" s="95"/>
      <c r="HH199" s="96"/>
      <c r="HK199" s="95"/>
      <c r="HO199" s="96"/>
      <c r="HR199" s="95"/>
      <c r="HV199" s="96"/>
      <c r="HY199" s="95"/>
      <c r="IC199" s="96"/>
      <c r="IF199" s="95"/>
      <c r="IJ199" s="96"/>
      <c r="IM199" s="95"/>
      <c r="IQ199" s="96"/>
      <c r="IT199" s="95"/>
    </row>
    <row r="200" spans="2:254" s="62" customFormat="1" ht="12.75">
      <c r="B200" s="95"/>
      <c r="F200" s="96"/>
      <c r="H200"/>
      <c r="I200"/>
      <c r="J200"/>
      <c r="K200"/>
      <c r="L200"/>
      <c r="M200"/>
      <c r="N200"/>
      <c r="P200" s="95"/>
      <c r="T200" s="96"/>
      <c r="W200" s="95"/>
      <c r="AA200" s="96"/>
      <c r="AD200" s="95"/>
      <c r="AH200" s="96"/>
      <c r="AK200" s="95"/>
      <c r="AO200" s="96"/>
      <c r="AR200" s="95"/>
      <c r="AV200" s="96"/>
      <c r="AY200" s="95"/>
      <c r="BC200" s="96"/>
      <c r="BF200" s="95"/>
      <c r="BJ200" s="96"/>
      <c r="BM200" s="95"/>
      <c r="BQ200" s="96"/>
      <c r="BT200" s="95"/>
      <c r="BX200" s="96"/>
      <c r="CA200" s="95"/>
      <c r="CE200" s="96"/>
      <c r="CH200" s="95"/>
      <c r="CL200" s="96"/>
      <c r="CO200" s="95"/>
      <c r="CS200" s="96"/>
      <c r="CV200" s="95"/>
      <c r="CZ200" s="96"/>
      <c r="DC200" s="95"/>
      <c r="DG200" s="96"/>
      <c r="DJ200" s="95"/>
      <c r="DN200" s="96"/>
      <c r="DQ200" s="95"/>
      <c r="DU200" s="96"/>
      <c r="DX200" s="95"/>
      <c r="EB200" s="96"/>
      <c r="EE200" s="95"/>
      <c r="EI200" s="96"/>
      <c r="EL200" s="95"/>
      <c r="EP200" s="96"/>
      <c r="ES200" s="95"/>
      <c r="EW200" s="96"/>
      <c r="EZ200" s="95"/>
      <c r="FD200" s="96"/>
      <c r="FG200" s="95"/>
      <c r="FK200" s="96"/>
      <c r="FN200" s="95"/>
      <c r="FR200" s="96"/>
      <c r="FU200" s="95"/>
      <c r="FY200" s="96"/>
      <c r="GB200" s="95"/>
      <c r="GF200" s="96"/>
      <c r="GI200" s="95"/>
      <c r="GM200" s="96"/>
      <c r="GP200" s="95"/>
      <c r="GT200" s="96"/>
      <c r="GW200" s="95"/>
      <c r="HA200" s="96"/>
      <c r="HD200" s="95"/>
      <c r="HH200" s="96"/>
      <c r="HK200" s="95"/>
      <c r="HO200" s="96"/>
      <c r="HR200" s="95"/>
      <c r="HV200" s="96"/>
      <c r="HY200" s="95"/>
      <c r="IC200" s="96"/>
      <c r="IF200" s="95"/>
      <c r="IJ200" s="96"/>
      <c r="IM200" s="95"/>
      <c r="IQ200" s="96"/>
      <c r="IT200" s="95"/>
    </row>
    <row r="201" spans="1:256" s="68" customFormat="1" ht="20.25">
      <c r="A201" s="146" t="s">
        <v>176</v>
      </c>
      <c r="B201" s="146"/>
      <c r="C201" s="146"/>
      <c r="D201" s="146"/>
      <c r="E201" s="146"/>
      <c r="F201" s="146"/>
      <c r="G201" s="146"/>
      <c r="H201"/>
      <c r="I201"/>
      <c r="J201"/>
      <c r="K201"/>
      <c r="L201"/>
      <c r="M201"/>
      <c r="N201"/>
      <c r="O201" s="146" t="s">
        <v>176</v>
      </c>
      <c r="P201" s="146"/>
      <c r="Q201" s="146"/>
      <c r="R201" s="146"/>
      <c r="S201" s="146"/>
      <c r="T201" s="146"/>
      <c r="U201" s="146"/>
      <c r="V201" s="146" t="s">
        <v>176</v>
      </c>
      <c r="W201" s="146"/>
      <c r="X201" s="146"/>
      <c r="Y201" s="146"/>
      <c r="Z201" s="146"/>
      <c r="AA201" s="146"/>
      <c r="AB201" s="146"/>
      <c r="AC201" s="146" t="s">
        <v>176</v>
      </c>
      <c r="AD201" s="146"/>
      <c r="AE201" s="146"/>
      <c r="AF201" s="146"/>
      <c r="AG201" s="146"/>
      <c r="AH201" s="146"/>
      <c r="AI201" s="146"/>
      <c r="AJ201" s="146" t="s">
        <v>176</v>
      </c>
      <c r="AK201" s="146"/>
      <c r="AL201" s="146"/>
      <c r="AM201" s="146"/>
      <c r="AN201" s="146"/>
      <c r="AO201" s="146"/>
      <c r="AP201" s="146"/>
      <c r="AQ201" s="146" t="s">
        <v>176</v>
      </c>
      <c r="AR201" s="146"/>
      <c r="AS201" s="146"/>
      <c r="AT201" s="146"/>
      <c r="AU201" s="146"/>
      <c r="AV201" s="146"/>
      <c r="AW201" s="146"/>
      <c r="AX201" s="146" t="s">
        <v>176</v>
      </c>
      <c r="AY201" s="146"/>
      <c r="AZ201" s="146"/>
      <c r="BA201" s="146"/>
      <c r="BB201" s="146"/>
      <c r="BC201" s="146"/>
      <c r="BD201" s="146"/>
      <c r="BE201" s="146" t="s">
        <v>176</v>
      </c>
      <c r="BF201" s="146"/>
      <c r="BG201" s="146"/>
      <c r="BH201" s="146"/>
      <c r="BI201" s="146"/>
      <c r="BJ201" s="146"/>
      <c r="BK201" s="146"/>
      <c r="BL201" s="146" t="s">
        <v>176</v>
      </c>
      <c r="BM201" s="146"/>
      <c r="BN201" s="146"/>
      <c r="BO201" s="146"/>
      <c r="BP201" s="146"/>
      <c r="BQ201" s="146"/>
      <c r="BR201" s="146"/>
      <c r="BS201" s="146" t="s">
        <v>176</v>
      </c>
      <c r="BT201" s="146"/>
      <c r="BU201" s="146"/>
      <c r="BV201" s="146"/>
      <c r="BW201" s="146"/>
      <c r="BX201" s="146"/>
      <c r="BY201" s="146"/>
      <c r="BZ201" s="146" t="s">
        <v>176</v>
      </c>
      <c r="CA201" s="146"/>
      <c r="CB201" s="146"/>
      <c r="CC201" s="146"/>
      <c r="CD201" s="146"/>
      <c r="CE201" s="146"/>
      <c r="CF201" s="146"/>
      <c r="CG201" s="146" t="s">
        <v>176</v>
      </c>
      <c r="CH201" s="146"/>
      <c r="CI201" s="146"/>
      <c r="CJ201" s="146"/>
      <c r="CK201" s="146"/>
      <c r="CL201" s="146"/>
      <c r="CM201" s="146"/>
      <c r="CN201" s="146" t="s">
        <v>176</v>
      </c>
      <c r="CO201" s="146"/>
      <c r="CP201" s="146"/>
      <c r="CQ201" s="146"/>
      <c r="CR201" s="146"/>
      <c r="CS201" s="146"/>
      <c r="CT201" s="146"/>
      <c r="CU201" s="146" t="s">
        <v>176</v>
      </c>
      <c r="CV201" s="146"/>
      <c r="CW201" s="146"/>
      <c r="CX201" s="146"/>
      <c r="CY201" s="146"/>
      <c r="CZ201" s="146"/>
      <c r="DA201" s="146"/>
      <c r="DB201" s="146" t="s">
        <v>176</v>
      </c>
      <c r="DC201" s="146"/>
      <c r="DD201" s="146"/>
      <c r="DE201" s="146"/>
      <c r="DF201" s="146"/>
      <c r="DG201" s="146"/>
      <c r="DH201" s="146"/>
      <c r="DI201" s="146" t="s">
        <v>176</v>
      </c>
      <c r="DJ201" s="146"/>
      <c r="DK201" s="146"/>
      <c r="DL201" s="146"/>
      <c r="DM201" s="146"/>
      <c r="DN201" s="146"/>
      <c r="DO201" s="146"/>
      <c r="DP201" s="146" t="s">
        <v>176</v>
      </c>
      <c r="DQ201" s="146"/>
      <c r="DR201" s="146"/>
      <c r="DS201" s="146"/>
      <c r="DT201" s="146"/>
      <c r="DU201" s="146"/>
      <c r="DV201" s="146"/>
      <c r="DW201" s="146" t="s">
        <v>176</v>
      </c>
      <c r="DX201" s="146"/>
      <c r="DY201" s="146"/>
      <c r="DZ201" s="146"/>
      <c r="EA201" s="146"/>
      <c r="EB201" s="146"/>
      <c r="EC201" s="146"/>
      <c r="ED201" s="146" t="s">
        <v>176</v>
      </c>
      <c r="EE201" s="146"/>
      <c r="EF201" s="146"/>
      <c r="EG201" s="146"/>
      <c r="EH201" s="146"/>
      <c r="EI201" s="146"/>
      <c r="EJ201" s="146"/>
      <c r="EK201" s="146" t="s">
        <v>176</v>
      </c>
      <c r="EL201" s="146"/>
      <c r="EM201" s="146"/>
      <c r="EN201" s="146"/>
      <c r="EO201" s="146"/>
      <c r="EP201" s="146"/>
      <c r="EQ201" s="146"/>
      <c r="ER201" s="146" t="s">
        <v>176</v>
      </c>
      <c r="ES201" s="146"/>
      <c r="ET201" s="146"/>
      <c r="EU201" s="146"/>
      <c r="EV201" s="146"/>
      <c r="EW201" s="146"/>
      <c r="EX201" s="146"/>
      <c r="EY201" s="146" t="s">
        <v>176</v>
      </c>
      <c r="EZ201" s="146"/>
      <c r="FA201" s="146"/>
      <c r="FB201" s="146"/>
      <c r="FC201" s="146"/>
      <c r="FD201" s="146"/>
      <c r="FE201" s="146"/>
      <c r="FF201" s="146" t="s">
        <v>176</v>
      </c>
      <c r="FG201" s="146"/>
      <c r="FH201" s="146"/>
      <c r="FI201" s="146"/>
      <c r="FJ201" s="146"/>
      <c r="FK201" s="146"/>
      <c r="FL201" s="146"/>
      <c r="FM201" s="146" t="s">
        <v>176</v>
      </c>
      <c r="FN201" s="146"/>
      <c r="FO201" s="146"/>
      <c r="FP201" s="146"/>
      <c r="FQ201" s="146"/>
      <c r="FR201" s="146"/>
      <c r="FS201" s="146"/>
      <c r="FT201" s="146" t="s">
        <v>176</v>
      </c>
      <c r="FU201" s="146"/>
      <c r="FV201" s="146"/>
      <c r="FW201" s="146"/>
      <c r="FX201" s="146"/>
      <c r="FY201" s="146"/>
      <c r="FZ201" s="146"/>
      <c r="GA201" s="146" t="s">
        <v>176</v>
      </c>
      <c r="GB201" s="146"/>
      <c r="GC201" s="146"/>
      <c r="GD201" s="146"/>
      <c r="GE201" s="146"/>
      <c r="GF201" s="146"/>
      <c r="GG201" s="146"/>
      <c r="GH201" s="146" t="s">
        <v>176</v>
      </c>
      <c r="GI201" s="146"/>
      <c r="GJ201" s="146"/>
      <c r="GK201" s="146"/>
      <c r="GL201" s="146"/>
      <c r="GM201" s="146"/>
      <c r="GN201" s="146"/>
      <c r="GO201" s="146" t="s">
        <v>176</v>
      </c>
      <c r="GP201" s="146"/>
      <c r="GQ201" s="146"/>
      <c r="GR201" s="146"/>
      <c r="GS201" s="146"/>
      <c r="GT201" s="146"/>
      <c r="GU201" s="146"/>
      <c r="GV201" s="146" t="s">
        <v>176</v>
      </c>
      <c r="GW201" s="146"/>
      <c r="GX201" s="146"/>
      <c r="GY201" s="146"/>
      <c r="GZ201" s="146"/>
      <c r="HA201" s="146"/>
      <c r="HB201" s="146"/>
      <c r="HC201" s="146" t="s">
        <v>176</v>
      </c>
      <c r="HD201" s="146"/>
      <c r="HE201" s="146"/>
      <c r="HF201" s="146"/>
      <c r="HG201" s="146"/>
      <c r="HH201" s="146"/>
      <c r="HI201" s="146"/>
      <c r="HJ201" s="146" t="s">
        <v>176</v>
      </c>
      <c r="HK201" s="146"/>
      <c r="HL201" s="146"/>
      <c r="HM201" s="146"/>
      <c r="HN201" s="146"/>
      <c r="HO201" s="146"/>
      <c r="HP201" s="146"/>
      <c r="HQ201" s="146" t="s">
        <v>176</v>
      </c>
      <c r="HR201" s="146"/>
      <c r="HS201" s="146"/>
      <c r="HT201" s="146"/>
      <c r="HU201" s="146"/>
      <c r="HV201" s="146"/>
      <c r="HW201" s="146"/>
      <c r="HX201" s="146" t="s">
        <v>176</v>
      </c>
      <c r="HY201" s="146"/>
      <c r="HZ201" s="146"/>
      <c r="IA201" s="146"/>
      <c r="IB201" s="146"/>
      <c r="IC201" s="146"/>
      <c r="ID201" s="146"/>
      <c r="IE201" s="146" t="s">
        <v>176</v>
      </c>
      <c r="IF201" s="146"/>
      <c r="IG201" s="146"/>
      <c r="IH201" s="146"/>
      <c r="II201" s="146"/>
      <c r="IJ201" s="146"/>
      <c r="IK201" s="146"/>
      <c r="IL201" s="146" t="s">
        <v>176</v>
      </c>
      <c r="IM201" s="146"/>
      <c r="IN201" s="146"/>
      <c r="IO201" s="146"/>
      <c r="IP201" s="146"/>
      <c r="IQ201" s="146"/>
      <c r="IR201" s="146"/>
      <c r="IS201" s="146" t="s">
        <v>176</v>
      </c>
      <c r="IT201" s="146"/>
      <c r="IU201" s="146"/>
      <c r="IV201" s="146"/>
    </row>
    <row r="202" spans="1:14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8:14" ht="12.75">
      <c r="H265"/>
      <c r="I265"/>
      <c r="J265"/>
      <c r="K265"/>
      <c r="L265"/>
      <c r="M265"/>
      <c r="N265"/>
    </row>
    <row r="266" spans="8:14" ht="12.75">
      <c r="H266"/>
      <c r="I266"/>
      <c r="J266"/>
      <c r="K266"/>
      <c r="L266"/>
      <c r="M266"/>
      <c r="N266"/>
    </row>
    <row r="267" spans="8:14" ht="12.75">
      <c r="H267"/>
      <c r="I267"/>
      <c r="J267"/>
      <c r="K267"/>
      <c r="L267"/>
      <c r="M267"/>
      <c r="N267"/>
    </row>
    <row r="268" spans="8:14" ht="12.75">
      <c r="H268"/>
      <c r="I268"/>
      <c r="J268"/>
      <c r="K268"/>
      <c r="L268"/>
      <c r="M268"/>
      <c r="N268"/>
    </row>
    <row r="269" spans="8:14" ht="12.75">
      <c r="H269"/>
      <c r="I269"/>
      <c r="J269"/>
      <c r="K269"/>
      <c r="L269"/>
      <c r="M269"/>
      <c r="N269"/>
    </row>
    <row r="270" spans="8:14" ht="12.75">
      <c r="H270"/>
      <c r="I270"/>
      <c r="J270"/>
      <c r="K270"/>
      <c r="L270"/>
      <c r="M270"/>
      <c r="N270"/>
    </row>
    <row r="271" spans="8:14" ht="12.75">
      <c r="H271"/>
      <c r="I271"/>
      <c r="J271"/>
      <c r="K271"/>
      <c r="L271"/>
      <c r="M271"/>
      <c r="N271"/>
    </row>
    <row r="272" spans="8:14" ht="12.75">
      <c r="H272"/>
      <c r="I272"/>
      <c r="J272"/>
      <c r="K272"/>
      <c r="L272"/>
      <c r="M272"/>
      <c r="N272"/>
    </row>
    <row r="273" spans="8:14" ht="12.75">
      <c r="H273"/>
      <c r="I273"/>
      <c r="J273"/>
      <c r="K273"/>
      <c r="L273"/>
      <c r="M273"/>
      <c r="N273"/>
    </row>
    <row r="274" spans="8:14" ht="12.75">
      <c r="H274"/>
      <c r="I274"/>
      <c r="J274"/>
      <c r="K274"/>
      <c r="L274"/>
      <c r="M274"/>
      <c r="N274"/>
    </row>
    <row r="275" spans="8:14" ht="12.75">
      <c r="H275"/>
      <c r="I275"/>
      <c r="J275"/>
      <c r="K275"/>
      <c r="L275"/>
      <c r="M275"/>
      <c r="N275"/>
    </row>
    <row r="276" spans="8:14" ht="12.75">
      <c r="H276"/>
      <c r="I276"/>
      <c r="J276"/>
      <c r="K276"/>
      <c r="L276"/>
      <c r="M276"/>
      <c r="N276"/>
    </row>
    <row r="277" spans="8:14" ht="12.75">
      <c r="H277"/>
      <c r="I277"/>
      <c r="J277"/>
      <c r="K277"/>
      <c r="L277"/>
      <c r="M277"/>
      <c r="N277"/>
    </row>
    <row r="278" spans="8:14" ht="12.75">
      <c r="H278"/>
      <c r="I278"/>
      <c r="J278"/>
      <c r="K278"/>
      <c r="L278"/>
      <c r="M278"/>
      <c r="N278"/>
    </row>
    <row r="279" spans="8:14" ht="12.75">
      <c r="H279"/>
      <c r="I279"/>
      <c r="J279"/>
      <c r="K279"/>
      <c r="L279"/>
      <c r="M279"/>
      <c r="N279"/>
    </row>
    <row r="280" spans="8:14" ht="12.75">
      <c r="H280"/>
      <c r="I280"/>
      <c r="J280"/>
      <c r="K280"/>
      <c r="L280"/>
      <c r="M280"/>
      <c r="N280"/>
    </row>
    <row r="281" spans="8:14" ht="12.75">
      <c r="H281"/>
      <c r="I281"/>
      <c r="J281"/>
      <c r="K281"/>
      <c r="L281"/>
      <c r="M281"/>
      <c r="N281"/>
    </row>
    <row r="282" spans="8:14" ht="12.75">
      <c r="H282"/>
      <c r="I282"/>
      <c r="J282"/>
      <c r="K282"/>
      <c r="L282"/>
      <c r="M282"/>
      <c r="N282"/>
    </row>
    <row r="283" spans="8:14" ht="12.75">
      <c r="H283"/>
      <c r="I283"/>
      <c r="J283"/>
      <c r="K283"/>
      <c r="L283"/>
      <c r="M283"/>
      <c r="N283"/>
    </row>
    <row r="284" spans="8:14" ht="12.75">
      <c r="H284"/>
      <c r="I284"/>
      <c r="J284"/>
      <c r="K284"/>
      <c r="L284"/>
      <c r="M284"/>
      <c r="N284"/>
    </row>
    <row r="285" spans="8:14" ht="12.75">
      <c r="H285"/>
      <c r="I285"/>
      <c r="J285"/>
      <c r="K285"/>
      <c r="L285"/>
      <c r="M285"/>
      <c r="N285"/>
    </row>
    <row r="286" spans="8:14" ht="12.75">
      <c r="H286"/>
      <c r="I286"/>
      <c r="J286"/>
      <c r="K286"/>
      <c r="L286"/>
      <c r="M286"/>
      <c r="N286"/>
    </row>
    <row r="287" spans="8:14" ht="12.75">
      <c r="H287"/>
      <c r="I287"/>
      <c r="J287"/>
      <c r="K287"/>
      <c r="L287"/>
      <c r="M287"/>
      <c r="N287"/>
    </row>
    <row r="288" spans="8:14" ht="12.75">
      <c r="H288"/>
      <c r="I288"/>
      <c r="J288"/>
      <c r="K288"/>
      <c r="L288"/>
      <c r="M288"/>
      <c r="N288"/>
    </row>
    <row r="289" spans="8:14" ht="12.75">
      <c r="H289"/>
      <c r="I289"/>
      <c r="J289"/>
      <c r="K289"/>
      <c r="L289"/>
      <c r="M289"/>
      <c r="N289"/>
    </row>
    <row r="290" spans="8:14" ht="12.75">
      <c r="H290"/>
      <c r="I290"/>
      <c r="J290"/>
      <c r="K290"/>
      <c r="L290"/>
      <c r="M290"/>
      <c r="N290"/>
    </row>
    <row r="291" spans="8:14" ht="12.75">
      <c r="H291"/>
      <c r="I291"/>
      <c r="J291"/>
      <c r="K291"/>
      <c r="L291"/>
      <c r="M291"/>
      <c r="N291"/>
    </row>
    <row r="292" spans="8:14" ht="12.75">
      <c r="H292"/>
      <c r="I292"/>
      <c r="J292"/>
      <c r="K292"/>
      <c r="L292"/>
      <c r="M292"/>
      <c r="N292"/>
    </row>
    <row r="293" spans="8:14" ht="12.75">
      <c r="H293"/>
      <c r="I293"/>
      <c r="J293"/>
      <c r="K293"/>
      <c r="L293"/>
      <c r="M293"/>
      <c r="N293"/>
    </row>
    <row r="294" spans="8:14" ht="12.75">
      <c r="H294"/>
      <c r="I294"/>
      <c r="J294"/>
      <c r="K294"/>
      <c r="L294"/>
      <c r="M294"/>
      <c r="N294"/>
    </row>
    <row r="295" spans="8:14" ht="12.75">
      <c r="H295"/>
      <c r="I295"/>
      <c r="J295"/>
      <c r="K295"/>
      <c r="L295"/>
      <c r="M295"/>
      <c r="N295"/>
    </row>
    <row r="296" spans="8:14" ht="12.75">
      <c r="H296"/>
      <c r="I296"/>
      <c r="J296"/>
      <c r="K296"/>
      <c r="L296"/>
      <c r="M296"/>
      <c r="N296"/>
    </row>
    <row r="297" spans="8:14" ht="12.75">
      <c r="H297"/>
      <c r="I297"/>
      <c r="J297"/>
      <c r="K297"/>
      <c r="L297"/>
      <c r="M297"/>
      <c r="N297"/>
    </row>
    <row r="298" spans="8:14" ht="12.75">
      <c r="H298"/>
      <c r="I298"/>
      <c r="J298"/>
      <c r="K298"/>
      <c r="L298"/>
      <c r="M298"/>
      <c r="N298"/>
    </row>
    <row r="299" spans="8:14" ht="12.75">
      <c r="H299"/>
      <c r="I299"/>
      <c r="J299"/>
      <c r="K299"/>
      <c r="L299"/>
      <c r="M299"/>
      <c r="N299"/>
    </row>
    <row r="300" spans="8:14" ht="12.75">
      <c r="H300"/>
      <c r="I300"/>
      <c r="J300"/>
      <c r="K300"/>
      <c r="L300"/>
      <c r="M300"/>
      <c r="N300"/>
    </row>
    <row r="301" spans="8:14" ht="12.75">
      <c r="H301"/>
      <c r="I301"/>
      <c r="J301"/>
      <c r="K301"/>
      <c r="L301"/>
      <c r="M301"/>
      <c r="N301"/>
    </row>
    <row r="302" spans="8:14" ht="12.75">
      <c r="H302"/>
      <c r="I302"/>
      <c r="J302"/>
      <c r="K302"/>
      <c r="L302"/>
      <c r="M302"/>
      <c r="N302"/>
    </row>
    <row r="303" spans="8:14" ht="12.75">
      <c r="H303"/>
      <c r="I303"/>
      <c r="J303"/>
      <c r="K303"/>
      <c r="L303"/>
      <c r="M303"/>
      <c r="N303"/>
    </row>
    <row r="304" spans="8:14" ht="12.75">
      <c r="H304"/>
      <c r="I304"/>
      <c r="J304"/>
      <c r="K304"/>
      <c r="L304"/>
      <c r="M304"/>
      <c r="N304"/>
    </row>
    <row r="305" spans="8:14" ht="12.75">
      <c r="H305"/>
      <c r="I305"/>
      <c r="J305"/>
      <c r="K305"/>
      <c r="L305"/>
      <c r="M305"/>
      <c r="N305"/>
    </row>
    <row r="306" spans="8:14" ht="12.75">
      <c r="H306"/>
      <c r="I306"/>
      <c r="J306"/>
      <c r="K306"/>
      <c r="L306"/>
      <c r="M306"/>
      <c r="N306"/>
    </row>
    <row r="307" spans="8:14" ht="12.75">
      <c r="H307"/>
      <c r="I307"/>
      <c r="J307"/>
      <c r="K307"/>
      <c r="L307"/>
      <c r="M307"/>
      <c r="N307"/>
    </row>
    <row r="308" spans="8:14" ht="12.75">
      <c r="H308"/>
      <c r="I308"/>
      <c r="J308"/>
      <c r="K308"/>
      <c r="L308"/>
      <c r="M308"/>
      <c r="N308"/>
    </row>
    <row r="309" spans="8:14" ht="12.75">
      <c r="H309"/>
      <c r="I309"/>
      <c r="J309"/>
      <c r="K309"/>
      <c r="L309"/>
      <c r="M309"/>
      <c r="N309"/>
    </row>
    <row r="310" spans="8:14" ht="12.75">
      <c r="H310"/>
      <c r="I310"/>
      <c r="J310"/>
      <c r="K310"/>
      <c r="L310"/>
      <c r="M310"/>
      <c r="N310"/>
    </row>
    <row r="311" spans="8:14" ht="12.75">
      <c r="H311"/>
      <c r="I311"/>
      <c r="J311"/>
      <c r="K311"/>
      <c r="L311"/>
      <c r="M311"/>
      <c r="N311"/>
    </row>
    <row r="312" spans="8:14" ht="12.75">
      <c r="H312"/>
      <c r="I312"/>
      <c r="J312"/>
      <c r="K312"/>
      <c r="L312"/>
      <c r="M312"/>
      <c r="N312"/>
    </row>
    <row r="313" spans="8:14" ht="12.75">
      <c r="H313"/>
      <c r="I313"/>
      <c r="J313"/>
      <c r="K313"/>
      <c r="L313"/>
      <c r="M313"/>
      <c r="N313"/>
    </row>
    <row r="314" spans="8:14" ht="12.75">
      <c r="H314"/>
      <c r="I314"/>
      <c r="J314"/>
      <c r="K314"/>
      <c r="L314"/>
      <c r="M314"/>
      <c r="N314"/>
    </row>
    <row r="315" spans="8:14" ht="12.75">
      <c r="H315"/>
      <c r="I315"/>
      <c r="J315"/>
      <c r="K315"/>
      <c r="L315"/>
      <c r="M315"/>
      <c r="N315"/>
    </row>
    <row r="316" spans="8:14" ht="12.75">
      <c r="H316"/>
      <c r="I316"/>
      <c r="J316"/>
      <c r="K316"/>
      <c r="L316"/>
      <c r="M316"/>
      <c r="N316"/>
    </row>
    <row r="317" spans="8:14" ht="12.75">
      <c r="H317"/>
      <c r="I317"/>
      <c r="J317"/>
      <c r="K317"/>
      <c r="L317"/>
      <c r="M317"/>
      <c r="N317"/>
    </row>
    <row r="318" spans="8:14" ht="12.75">
      <c r="H318"/>
      <c r="I318"/>
      <c r="J318"/>
      <c r="K318"/>
      <c r="L318"/>
      <c r="M318"/>
      <c r="N318"/>
    </row>
    <row r="319" spans="8:14" ht="12.75">
      <c r="H319"/>
      <c r="I319"/>
      <c r="J319"/>
      <c r="K319"/>
      <c r="L319"/>
      <c r="M319"/>
      <c r="N319"/>
    </row>
    <row r="320" spans="8:14" ht="12.75">
      <c r="H320"/>
      <c r="I320"/>
      <c r="J320"/>
      <c r="K320"/>
      <c r="L320"/>
      <c r="M320"/>
      <c r="N320"/>
    </row>
    <row r="321" spans="8:14" ht="12.75">
      <c r="H321"/>
      <c r="I321"/>
      <c r="J321"/>
      <c r="K321"/>
      <c r="L321"/>
      <c r="M321"/>
      <c r="N321"/>
    </row>
    <row r="322" spans="8:14" ht="12.75">
      <c r="H322"/>
      <c r="I322"/>
      <c r="J322"/>
      <c r="K322"/>
      <c r="L322"/>
      <c r="M322"/>
      <c r="N322"/>
    </row>
    <row r="323" spans="8:14" ht="12.75">
      <c r="H323"/>
      <c r="I323"/>
      <c r="J323"/>
      <c r="K323"/>
      <c r="L323"/>
      <c r="M323"/>
      <c r="N323"/>
    </row>
    <row r="324" spans="8:14" ht="12.75">
      <c r="H324"/>
      <c r="I324"/>
      <c r="J324"/>
      <c r="K324"/>
      <c r="L324"/>
      <c r="M324"/>
      <c r="N324"/>
    </row>
    <row r="325" spans="8:14" ht="12.75">
      <c r="H325"/>
      <c r="I325"/>
      <c r="J325"/>
      <c r="K325"/>
      <c r="L325"/>
      <c r="M325"/>
      <c r="N325"/>
    </row>
    <row r="326" spans="8:14" ht="12.75">
      <c r="H326"/>
      <c r="I326"/>
      <c r="J326"/>
      <c r="K326"/>
      <c r="L326"/>
      <c r="M326"/>
      <c r="N326"/>
    </row>
    <row r="327" spans="8:14" ht="12.75">
      <c r="H327"/>
      <c r="I327"/>
      <c r="J327"/>
      <c r="K327"/>
      <c r="L327"/>
      <c r="M327"/>
      <c r="N327"/>
    </row>
    <row r="328" spans="8:14" ht="12.75">
      <c r="H328"/>
      <c r="I328"/>
      <c r="J328"/>
      <c r="K328"/>
      <c r="L328"/>
      <c r="M328"/>
      <c r="N328"/>
    </row>
    <row r="329" spans="8:14" ht="12.75">
      <c r="H329"/>
      <c r="I329"/>
      <c r="J329"/>
      <c r="K329"/>
      <c r="L329"/>
      <c r="M329"/>
      <c r="N329"/>
    </row>
  </sheetData>
  <mergeCells count="5278">
    <mergeCell ref="A1:G1"/>
    <mergeCell ref="A2:G2"/>
    <mergeCell ref="A4:G4"/>
    <mergeCell ref="A5:A6"/>
    <mergeCell ref="B5:B6"/>
    <mergeCell ref="D5:D6"/>
    <mergeCell ref="E5:E6"/>
    <mergeCell ref="F5:F6"/>
    <mergeCell ref="G5:G6"/>
    <mergeCell ref="G7:G8"/>
    <mergeCell ref="A9:F9"/>
    <mergeCell ref="A10:G10"/>
    <mergeCell ref="A7:A8"/>
    <mergeCell ref="B7:B8"/>
    <mergeCell ref="D7:D8"/>
    <mergeCell ref="E7:E8"/>
    <mergeCell ref="B11:B12"/>
    <mergeCell ref="D11:D12"/>
    <mergeCell ref="E11:E12"/>
    <mergeCell ref="F7:F8"/>
    <mergeCell ref="F11:F12"/>
    <mergeCell ref="G11:G12"/>
    <mergeCell ref="A13:G13"/>
    <mergeCell ref="A14:A15"/>
    <mergeCell ref="B14:B15"/>
    <mergeCell ref="D14:D15"/>
    <mergeCell ref="E14:E15"/>
    <mergeCell ref="F14:F15"/>
    <mergeCell ref="G14:G15"/>
    <mergeCell ref="A11:A12"/>
    <mergeCell ref="A16:F16"/>
    <mergeCell ref="A17:G17"/>
    <mergeCell ref="A18:A19"/>
    <mergeCell ref="B18:B19"/>
    <mergeCell ref="D18:D19"/>
    <mergeCell ref="E18:E19"/>
    <mergeCell ref="F18:F19"/>
    <mergeCell ref="G18:G19"/>
    <mergeCell ref="A20:F20"/>
    <mergeCell ref="A21:G21"/>
    <mergeCell ref="A22:A23"/>
    <mergeCell ref="B22:B23"/>
    <mergeCell ref="D22:D23"/>
    <mergeCell ref="E22:E23"/>
    <mergeCell ref="F22:F23"/>
    <mergeCell ref="G22:G23"/>
    <mergeCell ref="A24:F24"/>
    <mergeCell ref="A25:G25"/>
    <mergeCell ref="A26:A27"/>
    <mergeCell ref="B26:B27"/>
    <mergeCell ref="A28:F28"/>
    <mergeCell ref="A29:F29"/>
    <mergeCell ref="A30:F30"/>
    <mergeCell ref="A31:F31"/>
    <mergeCell ref="B38:B39"/>
    <mergeCell ref="D38:D39"/>
    <mergeCell ref="E38:E39"/>
    <mergeCell ref="B32:E32"/>
    <mergeCell ref="A34:G34"/>
    <mergeCell ref="A35:G35"/>
    <mergeCell ref="A37:G37"/>
    <mergeCell ref="F38:F39"/>
    <mergeCell ref="G38:G39"/>
    <mergeCell ref="A40:G40"/>
    <mergeCell ref="A41:A42"/>
    <mergeCell ref="B41:B42"/>
    <mergeCell ref="D41:D42"/>
    <mergeCell ref="E41:E42"/>
    <mergeCell ref="F41:F42"/>
    <mergeCell ref="G41:G42"/>
    <mergeCell ref="A38:A39"/>
    <mergeCell ref="G43:G44"/>
    <mergeCell ref="A45:A46"/>
    <mergeCell ref="B45:B46"/>
    <mergeCell ref="D45:D46"/>
    <mergeCell ref="E45:E46"/>
    <mergeCell ref="F45:F46"/>
    <mergeCell ref="G45:G46"/>
    <mergeCell ref="A43:A44"/>
    <mergeCell ref="B43:B44"/>
    <mergeCell ref="D43:D44"/>
    <mergeCell ref="B47:B48"/>
    <mergeCell ref="D47:D48"/>
    <mergeCell ref="E47:E48"/>
    <mergeCell ref="F43:F44"/>
    <mergeCell ref="E43:E44"/>
    <mergeCell ref="G53:G54"/>
    <mergeCell ref="F47:F48"/>
    <mergeCell ref="G47:G48"/>
    <mergeCell ref="A49:A50"/>
    <mergeCell ref="B49:B50"/>
    <mergeCell ref="D49:D50"/>
    <mergeCell ref="E49:E50"/>
    <mergeCell ref="F49:F50"/>
    <mergeCell ref="G49:G50"/>
    <mergeCell ref="A47:A48"/>
    <mergeCell ref="B55:B56"/>
    <mergeCell ref="D55:D56"/>
    <mergeCell ref="E55:E56"/>
    <mergeCell ref="A51:F51"/>
    <mergeCell ref="A52:G52"/>
    <mergeCell ref="A53:A54"/>
    <mergeCell ref="B53:B54"/>
    <mergeCell ref="D53:D54"/>
    <mergeCell ref="E53:E54"/>
    <mergeCell ref="F53:F54"/>
    <mergeCell ref="F55:F56"/>
    <mergeCell ref="G55:G56"/>
    <mergeCell ref="A57:G57"/>
    <mergeCell ref="A58:A59"/>
    <mergeCell ref="B58:B59"/>
    <mergeCell ref="D58:D59"/>
    <mergeCell ref="E58:E59"/>
    <mergeCell ref="F58:F59"/>
    <mergeCell ref="G58:G59"/>
    <mergeCell ref="A55:A56"/>
    <mergeCell ref="A60:G60"/>
    <mergeCell ref="A61:A62"/>
    <mergeCell ref="B61:B62"/>
    <mergeCell ref="D61:D62"/>
    <mergeCell ref="E61:E62"/>
    <mergeCell ref="F61:F62"/>
    <mergeCell ref="G61:G62"/>
    <mergeCell ref="D67:D68"/>
    <mergeCell ref="E67:E68"/>
    <mergeCell ref="F63:F64"/>
    <mergeCell ref="G63:G64"/>
    <mergeCell ref="A65:F65"/>
    <mergeCell ref="A66:G66"/>
    <mergeCell ref="A63:A64"/>
    <mergeCell ref="B63:B64"/>
    <mergeCell ref="D63:D64"/>
    <mergeCell ref="E63:E64"/>
    <mergeCell ref="F67:F68"/>
    <mergeCell ref="G67:G68"/>
    <mergeCell ref="A69:A70"/>
    <mergeCell ref="B69:B70"/>
    <mergeCell ref="D69:D70"/>
    <mergeCell ref="E69:E70"/>
    <mergeCell ref="F69:F70"/>
    <mergeCell ref="G69:G70"/>
    <mergeCell ref="A67:A68"/>
    <mergeCell ref="B67:B68"/>
    <mergeCell ref="D75:D76"/>
    <mergeCell ref="E75:E76"/>
    <mergeCell ref="A71:F71"/>
    <mergeCell ref="A72:G72"/>
    <mergeCell ref="A73:A74"/>
    <mergeCell ref="B73:B74"/>
    <mergeCell ref="D73:D74"/>
    <mergeCell ref="E73:E74"/>
    <mergeCell ref="F73:F74"/>
    <mergeCell ref="G73:G74"/>
    <mergeCell ref="F75:F76"/>
    <mergeCell ref="G75:G76"/>
    <mergeCell ref="A77:A78"/>
    <mergeCell ref="B77:B78"/>
    <mergeCell ref="D77:D78"/>
    <mergeCell ref="E77:E78"/>
    <mergeCell ref="F77:F78"/>
    <mergeCell ref="G77:G78"/>
    <mergeCell ref="A75:A76"/>
    <mergeCell ref="B75:B76"/>
    <mergeCell ref="A79:F79"/>
    <mergeCell ref="A80:G80"/>
    <mergeCell ref="A81:A83"/>
    <mergeCell ref="A84:F84"/>
    <mergeCell ref="A85:F85"/>
    <mergeCell ref="A86:F86"/>
    <mergeCell ref="A87:F87"/>
    <mergeCell ref="B88:E88"/>
    <mergeCell ref="A90:G90"/>
    <mergeCell ref="A91:G91"/>
    <mergeCell ref="A93:G93"/>
    <mergeCell ref="A94:A95"/>
    <mergeCell ref="B94:B95"/>
    <mergeCell ref="D94:D95"/>
    <mergeCell ref="E94:E95"/>
    <mergeCell ref="F94:F95"/>
    <mergeCell ref="G94:G95"/>
    <mergeCell ref="D99:D100"/>
    <mergeCell ref="E99:E100"/>
    <mergeCell ref="A96:G96"/>
    <mergeCell ref="A97:A98"/>
    <mergeCell ref="B97:B98"/>
    <mergeCell ref="D97:D98"/>
    <mergeCell ref="E97:E98"/>
    <mergeCell ref="F97:F98"/>
    <mergeCell ref="G97:G98"/>
    <mergeCell ref="F99:F100"/>
    <mergeCell ref="G99:G100"/>
    <mergeCell ref="A101:A102"/>
    <mergeCell ref="B101:B102"/>
    <mergeCell ref="D101:D102"/>
    <mergeCell ref="E101:E102"/>
    <mergeCell ref="F101:F102"/>
    <mergeCell ref="G101:G102"/>
    <mergeCell ref="A99:A100"/>
    <mergeCell ref="B99:B100"/>
    <mergeCell ref="A103:F103"/>
    <mergeCell ref="A104:G104"/>
    <mergeCell ref="A105:A106"/>
    <mergeCell ref="B105:B106"/>
    <mergeCell ref="D105:D106"/>
    <mergeCell ref="E105:E106"/>
    <mergeCell ref="F105:F106"/>
    <mergeCell ref="G105:G106"/>
    <mergeCell ref="B110:B111"/>
    <mergeCell ref="D110:D111"/>
    <mergeCell ref="E110:E111"/>
    <mergeCell ref="A107:G107"/>
    <mergeCell ref="A108:A109"/>
    <mergeCell ref="B108:B109"/>
    <mergeCell ref="D108:D109"/>
    <mergeCell ref="E108:E109"/>
    <mergeCell ref="F108:F109"/>
    <mergeCell ref="G108:G109"/>
    <mergeCell ref="F110:F111"/>
    <mergeCell ref="G110:G111"/>
    <mergeCell ref="A112:G112"/>
    <mergeCell ref="A113:A114"/>
    <mergeCell ref="B113:B114"/>
    <mergeCell ref="D113:D114"/>
    <mergeCell ref="E113:E114"/>
    <mergeCell ref="F113:F114"/>
    <mergeCell ref="G113:G114"/>
    <mergeCell ref="A110:A111"/>
    <mergeCell ref="G115:G116"/>
    <mergeCell ref="A117:F117"/>
    <mergeCell ref="A118:G118"/>
    <mergeCell ref="A115:A116"/>
    <mergeCell ref="B115:B116"/>
    <mergeCell ref="D115:D116"/>
    <mergeCell ref="E115:E116"/>
    <mergeCell ref="B119:B120"/>
    <mergeCell ref="D119:D120"/>
    <mergeCell ref="E119:E120"/>
    <mergeCell ref="F115:F116"/>
    <mergeCell ref="F119:F120"/>
    <mergeCell ref="G119:G120"/>
    <mergeCell ref="A121:G121"/>
    <mergeCell ref="A122:A123"/>
    <mergeCell ref="B122:B123"/>
    <mergeCell ref="D122:D123"/>
    <mergeCell ref="E122:E123"/>
    <mergeCell ref="F122:F123"/>
    <mergeCell ref="G122:G123"/>
    <mergeCell ref="A119:A120"/>
    <mergeCell ref="F124:F125"/>
    <mergeCell ref="G124:G125"/>
    <mergeCell ref="A126:F126"/>
    <mergeCell ref="A127:G127"/>
    <mergeCell ref="A124:A125"/>
    <mergeCell ref="B124:B125"/>
    <mergeCell ref="D124:D125"/>
    <mergeCell ref="E124:E125"/>
    <mergeCell ref="A128:A130"/>
    <mergeCell ref="A131:F131"/>
    <mergeCell ref="A132:F132"/>
    <mergeCell ref="A133:F133"/>
    <mergeCell ref="A134:F134"/>
    <mergeCell ref="B135:E135"/>
    <mergeCell ref="A136:G136"/>
    <mergeCell ref="O136:U136"/>
    <mergeCell ref="V136:AB136"/>
    <mergeCell ref="AC136:AI136"/>
    <mergeCell ref="AJ136:AP136"/>
    <mergeCell ref="AQ136:AW136"/>
    <mergeCell ref="AX136:BD136"/>
    <mergeCell ref="BE136:BK136"/>
    <mergeCell ref="BL136:BR136"/>
    <mergeCell ref="BS136:BY136"/>
    <mergeCell ref="BZ136:CF136"/>
    <mergeCell ref="CG136:CM136"/>
    <mergeCell ref="CN136:CT136"/>
    <mergeCell ref="CU136:DA136"/>
    <mergeCell ref="DB136:DH136"/>
    <mergeCell ref="DI136:DO136"/>
    <mergeCell ref="DP136:DV136"/>
    <mergeCell ref="DW136:EC136"/>
    <mergeCell ref="ED136:EJ136"/>
    <mergeCell ref="EK136:EQ136"/>
    <mergeCell ref="ER136:EX136"/>
    <mergeCell ref="EY136:FE136"/>
    <mergeCell ref="FF136:FL136"/>
    <mergeCell ref="FM136:FS136"/>
    <mergeCell ref="FT136:FZ136"/>
    <mergeCell ref="GA136:GG136"/>
    <mergeCell ref="GH136:GN136"/>
    <mergeCell ref="GO136:GU136"/>
    <mergeCell ref="GV136:HB136"/>
    <mergeCell ref="HC136:HI136"/>
    <mergeCell ref="HJ136:HP136"/>
    <mergeCell ref="HQ136:HW136"/>
    <mergeCell ref="HX136:ID136"/>
    <mergeCell ref="IE136:IK136"/>
    <mergeCell ref="IL136:IR136"/>
    <mergeCell ref="IS136:IV136"/>
    <mergeCell ref="A137:G137"/>
    <mergeCell ref="O137:U137"/>
    <mergeCell ref="V137:AB137"/>
    <mergeCell ref="AC137:AI137"/>
    <mergeCell ref="AJ137:AP137"/>
    <mergeCell ref="AQ137:AW137"/>
    <mergeCell ref="AX137:BD137"/>
    <mergeCell ref="BE137:BK137"/>
    <mergeCell ref="BL137:BR137"/>
    <mergeCell ref="BS137:BY137"/>
    <mergeCell ref="BZ137:CF137"/>
    <mergeCell ref="CG137:CM137"/>
    <mergeCell ref="CN137:CT137"/>
    <mergeCell ref="CU137:DA137"/>
    <mergeCell ref="DB137:DH137"/>
    <mergeCell ref="DI137:DO137"/>
    <mergeCell ref="DP137:DV137"/>
    <mergeCell ref="DW137:EC137"/>
    <mergeCell ref="ED137:EJ137"/>
    <mergeCell ref="EK137:EQ137"/>
    <mergeCell ref="ER137:EX137"/>
    <mergeCell ref="EY137:FE137"/>
    <mergeCell ref="FF137:FL137"/>
    <mergeCell ref="FM137:FS137"/>
    <mergeCell ref="FT137:FZ137"/>
    <mergeCell ref="GA137:GG137"/>
    <mergeCell ref="GH137:GN137"/>
    <mergeCell ref="GO137:GU137"/>
    <mergeCell ref="GV137:HB137"/>
    <mergeCell ref="HC137:HI137"/>
    <mergeCell ref="HJ137:HP137"/>
    <mergeCell ref="HQ137:HW137"/>
    <mergeCell ref="HX137:ID137"/>
    <mergeCell ref="IE137:IK137"/>
    <mergeCell ref="IL137:IR137"/>
    <mergeCell ref="IS137:IV137"/>
    <mergeCell ref="A139:G139"/>
    <mergeCell ref="O139:U139"/>
    <mergeCell ref="V139:AB139"/>
    <mergeCell ref="AC139:AI139"/>
    <mergeCell ref="AJ139:AP139"/>
    <mergeCell ref="AQ139:AW139"/>
    <mergeCell ref="AX139:BD139"/>
    <mergeCell ref="BE139:BK139"/>
    <mergeCell ref="BL139:BR139"/>
    <mergeCell ref="BS139:BY139"/>
    <mergeCell ref="BZ139:CF139"/>
    <mergeCell ref="CG139:CM139"/>
    <mergeCell ref="CN139:CT139"/>
    <mergeCell ref="CU139:DA139"/>
    <mergeCell ref="DB139:DH139"/>
    <mergeCell ref="DI139:DO139"/>
    <mergeCell ref="DP139:DV139"/>
    <mergeCell ref="DW139:EC139"/>
    <mergeCell ref="ED139:EJ139"/>
    <mergeCell ref="EK139:EQ139"/>
    <mergeCell ref="ER139:EX139"/>
    <mergeCell ref="EY139:FE139"/>
    <mergeCell ref="FF139:FL139"/>
    <mergeCell ref="FM139:FS139"/>
    <mergeCell ref="FT139:FZ139"/>
    <mergeCell ref="GA139:GG139"/>
    <mergeCell ref="GH139:GN139"/>
    <mergeCell ref="GO139:GU139"/>
    <mergeCell ref="GV139:HB139"/>
    <mergeCell ref="HC139:HI139"/>
    <mergeCell ref="HJ139:HP139"/>
    <mergeCell ref="HQ139:HW139"/>
    <mergeCell ref="HX139:ID139"/>
    <mergeCell ref="IE139:IK139"/>
    <mergeCell ref="IL139:IR139"/>
    <mergeCell ref="IS139:IV139"/>
    <mergeCell ref="A140:A141"/>
    <mergeCell ref="B140:B141"/>
    <mergeCell ref="D140:D141"/>
    <mergeCell ref="E140:E141"/>
    <mergeCell ref="F140:F141"/>
    <mergeCell ref="G140:G141"/>
    <mergeCell ref="O140:O141"/>
    <mergeCell ref="P140:P141"/>
    <mergeCell ref="R140:R141"/>
    <mergeCell ref="S140:S141"/>
    <mergeCell ref="T140:T141"/>
    <mergeCell ref="U140:U141"/>
    <mergeCell ref="V140:V141"/>
    <mergeCell ref="W140:W141"/>
    <mergeCell ref="Y140:Y141"/>
    <mergeCell ref="Z140:Z141"/>
    <mergeCell ref="AA140:AA141"/>
    <mergeCell ref="AB140:AB141"/>
    <mergeCell ref="AC140:AC141"/>
    <mergeCell ref="AD140:AD141"/>
    <mergeCell ref="AF140:AF141"/>
    <mergeCell ref="AG140:AG141"/>
    <mergeCell ref="AH140:AH141"/>
    <mergeCell ref="AI140:AI141"/>
    <mergeCell ref="AJ140:AJ141"/>
    <mergeCell ref="AK140:AK141"/>
    <mergeCell ref="AM140:AM141"/>
    <mergeCell ref="AN140:AN141"/>
    <mergeCell ref="AO140:AO141"/>
    <mergeCell ref="AP140:AP141"/>
    <mergeCell ref="AQ140:AQ141"/>
    <mergeCell ref="AR140:AR141"/>
    <mergeCell ref="AT140:AT141"/>
    <mergeCell ref="AU140:AU141"/>
    <mergeCell ref="AV140:AV141"/>
    <mergeCell ref="AW140:AW141"/>
    <mergeCell ref="AX140:AX141"/>
    <mergeCell ref="AY140:AY141"/>
    <mergeCell ref="BA140:BA141"/>
    <mergeCell ref="BB140:BB141"/>
    <mergeCell ref="BC140:BC141"/>
    <mergeCell ref="BD140:BD141"/>
    <mergeCell ref="BE140:BE141"/>
    <mergeCell ref="BF140:BF141"/>
    <mergeCell ref="BH140:BH141"/>
    <mergeCell ref="BI140:BI141"/>
    <mergeCell ref="BJ140:BJ141"/>
    <mergeCell ref="BK140:BK141"/>
    <mergeCell ref="BL140:BL141"/>
    <mergeCell ref="BM140:BM141"/>
    <mergeCell ref="BO140:BO141"/>
    <mergeCell ref="BP140:BP141"/>
    <mergeCell ref="BQ140:BQ141"/>
    <mergeCell ref="BR140:BR141"/>
    <mergeCell ref="BS140:BS141"/>
    <mergeCell ref="BT140:BT141"/>
    <mergeCell ref="BV140:BV141"/>
    <mergeCell ref="BW140:BW141"/>
    <mergeCell ref="BX140:BX141"/>
    <mergeCell ref="BY140:BY141"/>
    <mergeCell ref="BZ140:BZ141"/>
    <mergeCell ref="CA140:CA141"/>
    <mergeCell ref="CC140:CC141"/>
    <mergeCell ref="CD140:CD141"/>
    <mergeCell ref="CE140:CE141"/>
    <mergeCell ref="CF140:CF141"/>
    <mergeCell ref="CG140:CG141"/>
    <mergeCell ref="CH140:CH141"/>
    <mergeCell ref="CJ140:CJ141"/>
    <mergeCell ref="CK140:CK141"/>
    <mergeCell ref="CL140:CL141"/>
    <mergeCell ref="CM140:CM141"/>
    <mergeCell ref="CN140:CN141"/>
    <mergeCell ref="CO140:CO141"/>
    <mergeCell ref="CQ140:CQ141"/>
    <mergeCell ref="CR140:CR141"/>
    <mergeCell ref="CS140:CS141"/>
    <mergeCell ref="CT140:CT141"/>
    <mergeCell ref="CU140:CU141"/>
    <mergeCell ref="CV140:CV141"/>
    <mergeCell ref="CX140:CX141"/>
    <mergeCell ref="CY140:CY141"/>
    <mergeCell ref="CZ140:CZ141"/>
    <mergeCell ref="DA140:DA141"/>
    <mergeCell ref="DB140:DB141"/>
    <mergeCell ref="DC140:DC141"/>
    <mergeCell ref="DE140:DE141"/>
    <mergeCell ref="DF140:DF141"/>
    <mergeCell ref="DG140:DG141"/>
    <mergeCell ref="DH140:DH141"/>
    <mergeCell ref="DI140:DI141"/>
    <mergeCell ref="DJ140:DJ141"/>
    <mergeCell ref="DL140:DL141"/>
    <mergeCell ref="DM140:DM141"/>
    <mergeCell ref="DN140:DN141"/>
    <mergeCell ref="DO140:DO141"/>
    <mergeCell ref="DP140:DP141"/>
    <mergeCell ref="DQ140:DQ141"/>
    <mergeCell ref="DS140:DS141"/>
    <mergeCell ref="DT140:DT141"/>
    <mergeCell ref="DU140:DU141"/>
    <mergeCell ref="DV140:DV141"/>
    <mergeCell ref="DW140:DW141"/>
    <mergeCell ref="DX140:DX141"/>
    <mergeCell ref="DZ140:DZ141"/>
    <mergeCell ref="EA140:EA141"/>
    <mergeCell ref="EB140:EB141"/>
    <mergeCell ref="EC140:EC141"/>
    <mergeCell ref="ED140:ED141"/>
    <mergeCell ref="EE140:EE141"/>
    <mergeCell ref="EG140:EG141"/>
    <mergeCell ref="EH140:EH141"/>
    <mergeCell ref="EI140:EI141"/>
    <mergeCell ref="EJ140:EJ141"/>
    <mergeCell ref="EK140:EK141"/>
    <mergeCell ref="EL140:EL141"/>
    <mergeCell ref="EN140:EN141"/>
    <mergeCell ref="EO140:EO141"/>
    <mergeCell ref="EP140:EP141"/>
    <mergeCell ref="EQ140:EQ141"/>
    <mergeCell ref="ER140:ER141"/>
    <mergeCell ref="ES140:ES141"/>
    <mergeCell ref="EU140:EU141"/>
    <mergeCell ref="EV140:EV141"/>
    <mergeCell ref="EW140:EW141"/>
    <mergeCell ref="EX140:EX141"/>
    <mergeCell ref="EY140:EY141"/>
    <mergeCell ref="EZ140:EZ141"/>
    <mergeCell ref="FB140:FB141"/>
    <mergeCell ref="FC140:FC141"/>
    <mergeCell ref="FD140:FD141"/>
    <mergeCell ref="FE140:FE141"/>
    <mergeCell ref="FF140:FF141"/>
    <mergeCell ref="FG140:FG141"/>
    <mergeCell ref="FI140:FI141"/>
    <mergeCell ref="FJ140:FJ141"/>
    <mergeCell ref="FK140:FK141"/>
    <mergeCell ref="FL140:FL141"/>
    <mergeCell ref="FM140:FM141"/>
    <mergeCell ref="FN140:FN141"/>
    <mergeCell ref="FP140:FP141"/>
    <mergeCell ref="FQ140:FQ141"/>
    <mergeCell ref="FR140:FR141"/>
    <mergeCell ref="FS140:FS141"/>
    <mergeCell ref="FT140:FT141"/>
    <mergeCell ref="FU140:FU141"/>
    <mergeCell ref="FW140:FW141"/>
    <mergeCell ref="FX140:FX141"/>
    <mergeCell ref="FY140:FY141"/>
    <mergeCell ref="FZ140:FZ141"/>
    <mergeCell ref="GA140:GA141"/>
    <mergeCell ref="GB140:GB141"/>
    <mergeCell ref="GD140:GD141"/>
    <mergeCell ref="GE140:GE141"/>
    <mergeCell ref="GF140:GF141"/>
    <mergeCell ref="GG140:GG141"/>
    <mergeCell ref="GH140:GH141"/>
    <mergeCell ref="GI140:GI141"/>
    <mergeCell ref="GK140:GK141"/>
    <mergeCell ref="GL140:GL141"/>
    <mergeCell ref="GM140:GM141"/>
    <mergeCell ref="GN140:GN141"/>
    <mergeCell ref="GO140:GO141"/>
    <mergeCell ref="GP140:GP141"/>
    <mergeCell ref="GR140:GR141"/>
    <mergeCell ref="GS140:GS141"/>
    <mergeCell ref="GT140:GT141"/>
    <mergeCell ref="GU140:GU141"/>
    <mergeCell ref="GV140:GV141"/>
    <mergeCell ref="GW140:GW141"/>
    <mergeCell ref="GY140:GY141"/>
    <mergeCell ref="GZ140:GZ141"/>
    <mergeCell ref="HA140:HA141"/>
    <mergeCell ref="HB140:HB141"/>
    <mergeCell ref="HC140:HC141"/>
    <mergeCell ref="HD140:HD141"/>
    <mergeCell ref="HF140:HF141"/>
    <mergeCell ref="HG140:HG141"/>
    <mergeCell ref="HH140:HH141"/>
    <mergeCell ref="HI140:HI141"/>
    <mergeCell ref="HJ140:HJ141"/>
    <mergeCell ref="HK140:HK141"/>
    <mergeCell ref="HM140:HM141"/>
    <mergeCell ref="HN140:HN141"/>
    <mergeCell ref="HO140:HO141"/>
    <mergeCell ref="HP140:HP141"/>
    <mergeCell ref="HQ140:HQ141"/>
    <mergeCell ref="HR140:HR141"/>
    <mergeCell ref="HT140:HT141"/>
    <mergeCell ref="HU140:HU141"/>
    <mergeCell ref="HV140:HV141"/>
    <mergeCell ref="HW140:HW141"/>
    <mergeCell ref="HX140:HX141"/>
    <mergeCell ref="HY140:HY141"/>
    <mergeCell ref="IA140:IA141"/>
    <mergeCell ref="IB140:IB141"/>
    <mergeCell ref="IC140:IC141"/>
    <mergeCell ref="ID140:ID141"/>
    <mergeCell ref="IE140:IE141"/>
    <mergeCell ref="IF140:IF141"/>
    <mergeCell ref="IH140:IH141"/>
    <mergeCell ref="II140:II141"/>
    <mergeCell ref="IJ140:IJ141"/>
    <mergeCell ref="IK140:IK141"/>
    <mergeCell ref="IL140:IL141"/>
    <mergeCell ref="IM140:IM141"/>
    <mergeCell ref="IO140:IO141"/>
    <mergeCell ref="IP140:IP141"/>
    <mergeCell ref="IQ140:IQ141"/>
    <mergeCell ref="IR140:IR141"/>
    <mergeCell ref="IS140:IS141"/>
    <mergeCell ref="IT140:IT141"/>
    <mergeCell ref="IV140:IV141"/>
    <mergeCell ref="A142:G142"/>
    <mergeCell ref="O142:U142"/>
    <mergeCell ref="V142:AB142"/>
    <mergeCell ref="AC142:AI142"/>
    <mergeCell ref="AJ142:AP142"/>
    <mergeCell ref="AQ142:AW142"/>
    <mergeCell ref="AX142:BD142"/>
    <mergeCell ref="BE142:BK142"/>
    <mergeCell ref="BL142:BR142"/>
    <mergeCell ref="BS142:BY142"/>
    <mergeCell ref="BZ142:CF142"/>
    <mergeCell ref="CG142:CM142"/>
    <mergeCell ref="CN142:CT142"/>
    <mergeCell ref="CU142:DA142"/>
    <mergeCell ref="DB142:DH142"/>
    <mergeCell ref="DI142:DO142"/>
    <mergeCell ref="DP142:DV142"/>
    <mergeCell ref="DW142:EC142"/>
    <mergeCell ref="ED142:EJ142"/>
    <mergeCell ref="EK142:EQ142"/>
    <mergeCell ref="ER142:EX142"/>
    <mergeCell ref="EY142:FE142"/>
    <mergeCell ref="FF142:FL142"/>
    <mergeCell ref="FM142:FS142"/>
    <mergeCell ref="FT142:FZ142"/>
    <mergeCell ref="GA142:GG142"/>
    <mergeCell ref="GH142:GN142"/>
    <mergeCell ref="GO142:GU142"/>
    <mergeCell ref="GV142:HB142"/>
    <mergeCell ref="HC142:HI142"/>
    <mergeCell ref="HJ142:HP142"/>
    <mergeCell ref="HQ142:HW142"/>
    <mergeCell ref="HX142:ID142"/>
    <mergeCell ref="IE142:IK142"/>
    <mergeCell ref="IL142:IR142"/>
    <mergeCell ref="IS142:IV142"/>
    <mergeCell ref="A143:A144"/>
    <mergeCell ref="B143:B144"/>
    <mergeCell ref="D143:D144"/>
    <mergeCell ref="E143:E144"/>
    <mergeCell ref="F143:F144"/>
    <mergeCell ref="G143:G144"/>
    <mergeCell ref="O143:O144"/>
    <mergeCell ref="P143:P144"/>
    <mergeCell ref="R143:R144"/>
    <mergeCell ref="S143:S144"/>
    <mergeCell ref="T143:T144"/>
    <mergeCell ref="U143:U144"/>
    <mergeCell ref="V143:V144"/>
    <mergeCell ref="W143:W144"/>
    <mergeCell ref="Y143:Y144"/>
    <mergeCell ref="Z143:Z144"/>
    <mergeCell ref="AA143:AA144"/>
    <mergeCell ref="AB143:AB144"/>
    <mergeCell ref="AC143:AC144"/>
    <mergeCell ref="AD143:AD144"/>
    <mergeCell ref="AF143:AF144"/>
    <mergeCell ref="AG143:AG144"/>
    <mergeCell ref="AH143:AH144"/>
    <mergeCell ref="AI143:AI144"/>
    <mergeCell ref="AJ143:AJ144"/>
    <mergeCell ref="AK143:AK144"/>
    <mergeCell ref="AM143:AM144"/>
    <mergeCell ref="AN143:AN144"/>
    <mergeCell ref="AO143:AO144"/>
    <mergeCell ref="AP143:AP144"/>
    <mergeCell ref="AQ143:AQ144"/>
    <mergeCell ref="AR143:AR144"/>
    <mergeCell ref="AT143:AT144"/>
    <mergeCell ref="AU143:AU144"/>
    <mergeCell ref="AV143:AV144"/>
    <mergeCell ref="AW143:AW144"/>
    <mergeCell ref="AX143:AX144"/>
    <mergeCell ref="AY143:AY144"/>
    <mergeCell ref="BA143:BA144"/>
    <mergeCell ref="BB143:BB144"/>
    <mergeCell ref="BC143:BC144"/>
    <mergeCell ref="BD143:BD144"/>
    <mergeCell ref="BE143:BE144"/>
    <mergeCell ref="BF143:BF144"/>
    <mergeCell ref="BH143:BH144"/>
    <mergeCell ref="BI143:BI144"/>
    <mergeCell ref="BJ143:BJ144"/>
    <mergeCell ref="BK143:BK144"/>
    <mergeCell ref="BL143:BL144"/>
    <mergeCell ref="BM143:BM144"/>
    <mergeCell ref="BO143:BO144"/>
    <mergeCell ref="BP143:BP144"/>
    <mergeCell ref="BQ143:BQ144"/>
    <mergeCell ref="BR143:BR144"/>
    <mergeCell ref="BS143:BS144"/>
    <mergeCell ref="BT143:BT144"/>
    <mergeCell ref="BV143:BV144"/>
    <mergeCell ref="BW143:BW144"/>
    <mergeCell ref="BX143:BX144"/>
    <mergeCell ref="BY143:BY144"/>
    <mergeCell ref="BZ143:BZ144"/>
    <mergeCell ref="CA143:CA144"/>
    <mergeCell ref="CC143:CC144"/>
    <mergeCell ref="CD143:CD144"/>
    <mergeCell ref="CE143:CE144"/>
    <mergeCell ref="CF143:CF144"/>
    <mergeCell ref="CG143:CG144"/>
    <mergeCell ref="CH143:CH144"/>
    <mergeCell ref="CJ143:CJ144"/>
    <mergeCell ref="CK143:CK144"/>
    <mergeCell ref="CL143:CL144"/>
    <mergeCell ref="CM143:CM144"/>
    <mergeCell ref="CN143:CN144"/>
    <mergeCell ref="CO143:CO144"/>
    <mergeCell ref="CQ143:CQ144"/>
    <mergeCell ref="CR143:CR144"/>
    <mergeCell ref="CS143:CS144"/>
    <mergeCell ref="CT143:CT144"/>
    <mergeCell ref="CU143:CU144"/>
    <mergeCell ref="CV143:CV144"/>
    <mergeCell ref="CX143:CX144"/>
    <mergeCell ref="CY143:CY144"/>
    <mergeCell ref="CZ143:CZ144"/>
    <mergeCell ref="DA143:DA144"/>
    <mergeCell ref="DB143:DB144"/>
    <mergeCell ref="DC143:DC144"/>
    <mergeCell ref="DE143:DE144"/>
    <mergeCell ref="DF143:DF144"/>
    <mergeCell ref="DG143:DG144"/>
    <mergeCell ref="DH143:DH144"/>
    <mergeCell ref="DI143:DI144"/>
    <mergeCell ref="DJ143:DJ144"/>
    <mergeCell ref="DL143:DL144"/>
    <mergeCell ref="DM143:DM144"/>
    <mergeCell ref="DN143:DN144"/>
    <mergeCell ref="DO143:DO144"/>
    <mergeCell ref="DP143:DP144"/>
    <mergeCell ref="DQ143:DQ144"/>
    <mergeCell ref="DS143:DS144"/>
    <mergeCell ref="DT143:DT144"/>
    <mergeCell ref="DU143:DU144"/>
    <mergeCell ref="DV143:DV144"/>
    <mergeCell ref="DW143:DW144"/>
    <mergeCell ref="DX143:DX144"/>
    <mergeCell ref="DZ143:DZ144"/>
    <mergeCell ref="EA143:EA144"/>
    <mergeCell ref="EB143:EB144"/>
    <mergeCell ref="EC143:EC144"/>
    <mergeCell ref="ED143:ED144"/>
    <mergeCell ref="EE143:EE144"/>
    <mergeCell ref="EG143:EG144"/>
    <mergeCell ref="EH143:EH144"/>
    <mergeCell ref="EI143:EI144"/>
    <mergeCell ref="EJ143:EJ144"/>
    <mergeCell ref="EK143:EK144"/>
    <mergeCell ref="EL143:EL144"/>
    <mergeCell ref="EN143:EN144"/>
    <mergeCell ref="EO143:EO144"/>
    <mergeCell ref="EP143:EP144"/>
    <mergeCell ref="EQ143:EQ144"/>
    <mergeCell ref="ER143:ER144"/>
    <mergeCell ref="ES143:ES144"/>
    <mergeCell ref="EU143:EU144"/>
    <mergeCell ref="EV143:EV144"/>
    <mergeCell ref="EW143:EW144"/>
    <mergeCell ref="EX143:EX144"/>
    <mergeCell ref="EY143:EY144"/>
    <mergeCell ref="EZ143:EZ144"/>
    <mergeCell ref="FB143:FB144"/>
    <mergeCell ref="FC143:FC144"/>
    <mergeCell ref="FD143:FD144"/>
    <mergeCell ref="FE143:FE144"/>
    <mergeCell ref="FF143:FF144"/>
    <mergeCell ref="FG143:FG144"/>
    <mergeCell ref="FI143:FI144"/>
    <mergeCell ref="FJ143:FJ144"/>
    <mergeCell ref="FK143:FK144"/>
    <mergeCell ref="FL143:FL144"/>
    <mergeCell ref="FM143:FM144"/>
    <mergeCell ref="FN143:FN144"/>
    <mergeCell ref="FP143:FP144"/>
    <mergeCell ref="FQ143:FQ144"/>
    <mergeCell ref="FR143:FR144"/>
    <mergeCell ref="FS143:FS144"/>
    <mergeCell ref="FT143:FT144"/>
    <mergeCell ref="FU143:FU144"/>
    <mergeCell ref="FW143:FW144"/>
    <mergeCell ref="FX143:FX144"/>
    <mergeCell ref="FY143:FY144"/>
    <mergeCell ref="FZ143:FZ144"/>
    <mergeCell ref="GA143:GA144"/>
    <mergeCell ref="GB143:GB144"/>
    <mergeCell ref="GD143:GD144"/>
    <mergeCell ref="GE143:GE144"/>
    <mergeCell ref="GF143:GF144"/>
    <mergeCell ref="GG143:GG144"/>
    <mergeCell ref="GH143:GH144"/>
    <mergeCell ref="GI143:GI144"/>
    <mergeCell ref="GK143:GK144"/>
    <mergeCell ref="GL143:GL144"/>
    <mergeCell ref="GM143:GM144"/>
    <mergeCell ref="GN143:GN144"/>
    <mergeCell ref="GO143:GO144"/>
    <mergeCell ref="GP143:GP144"/>
    <mergeCell ref="GR143:GR144"/>
    <mergeCell ref="GS143:GS144"/>
    <mergeCell ref="GT143:GT144"/>
    <mergeCell ref="GU143:GU144"/>
    <mergeCell ref="GV143:GV144"/>
    <mergeCell ref="GW143:GW144"/>
    <mergeCell ref="GY143:GY144"/>
    <mergeCell ref="GZ143:GZ144"/>
    <mergeCell ref="HA143:HA144"/>
    <mergeCell ref="HB143:HB144"/>
    <mergeCell ref="HC143:HC144"/>
    <mergeCell ref="HD143:HD144"/>
    <mergeCell ref="HF143:HF144"/>
    <mergeCell ref="HG143:HG144"/>
    <mergeCell ref="HH143:HH144"/>
    <mergeCell ref="HI143:HI144"/>
    <mergeCell ref="HJ143:HJ144"/>
    <mergeCell ref="HK143:HK144"/>
    <mergeCell ref="HM143:HM144"/>
    <mergeCell ref="HN143:HN144"/>
    <mergeCell ref="HO143:HO144"/>
    <mergeCell ref="HP143:HP144"/>
    <mergeCell ref="HQ143:HQ144"/>
    <mergeCell ref="HR143:HR144"/>
    <mergeCell ref="HT143:HT144"/>
    <mergeCell ref="HU143:HU144"/>
    <mergeCell ref="HV143:HV144"/>
    <mergeCell ref="HW143:HW144"/>
    <mergeCell ref="HX143:HX144"/>
    <mergeCell ref="HY143:HY144"/>
    <mergeCell ref="IA143:IA144"/>
    <mergeCell ref="IB143:IB144"/>
    <mergeCell ref="IC143:IC144"/>
    <mergeCell ref="ID143:ID144"/>
    <mergeCell ref="IE143:IE144"/>
    <mergeCell ref="IF143:IF144"/>
    <mergeCell ref="IH143:IH144"/>
    <mergeCell ref="II143:II144"/>
    <mergeCell ref="IJ143:IJ144"/>
    <mergeCell ref="IK143:IK144"/>
    <mergeCell ref="IL143:IL144"/>
    <mergeCell ref="IM143:IM144"/>
    <mergeCell ref="IO143:IO144"/>
    <mergeCell ref="IP143:IP144"/>
    <mergeCell ref="IQ143:IQ144"/>
    <mergeCell ref="IR143:IR144"/>
    <mergeCell ref="IS143:IS144"/>
    <mergeCell ref="IT143:IT144"/>
    <mergeCell ref="IV143:IV144"/>
    <mergeCell ref="A145:A146"/>
    <mergeCell ref="B145:B146"/>
    <mergeCell ref="D145:D146"/>
    <mergeCell ref="E145:E146"/>
    <mergeCell ref="F145:F146"/>
    <mergeCell ref="G145:G146"/>
    <mergeCell ref="O145:O146"/>
    <mergeCell ref="P145:P146"/>
    <mergeCell ref="R145:R146"/>
    <mergeCell ref="S145:S146"/>
    <mergeCell ref="T145:T146"/>
    <mergeCell ref="U145:U146"/>
    <mergeCell ref="V145:V146"/>
    <mergeCell ref="W145:W146"/>
    <mergeCell ref="Y145:Y146"/>
    <mergeCell ref="Z145:Z146"/>
    <mergeCell ref="AA145:AA146"/>
    <mergeCell ref="AB145:AB146"/>
    <mergeCell ref="AC145:AC146"/>
    <mergeCell ref="AD145:AD146"/>
    <mergeCell ref="AF145:AF146"/>
    <mergeCell ref="AG145:AG146"/>
    <mergeCell ref="AH145:AH146"/>
    <mergeCell ref="AI145:AI146"/>
    <mergeCell ref="AJ145:AJ146"/>
    <mergeCell ref="AK145:AK146"/>
    <mergeCell ref="AM145:AM146"/>
    <mergeCell ref="AN145:AN146"/>
    <mergeCell ref="AO145:AO146"/>
    <mergeCell ref="AP145:AP146"/>
    <mergeCell ref="AQ145:AQ146"/>
    <mergeCell ref="AR145:AR146"/>
    <mergeCell ref="AT145:AT146"/>
    <mergeCell ref="AU145:AU146"/>
    <mergeCell ref="AV145:AV146"/>
    <mergeCell ref="AW145:AW146"/>
    <mergeCell ref="AX145:AX146"/>
    <mergeCell ref="AY145:AY146"/>
    <mergeCell ref="BA145:BA146"/>
    <mergeCell ref="BB145:BB146"/>
    <mergeCell ref="BC145:BC146"/>
    <mergeCell ref="BD145:BD146"/>
    <mergeCell ref="BE145:BE146"/>
    <mergeCell ref="BF145:BF146"/>
    <mergeCell ref="BH145:BH146"/>
    <mergeCell ref="BI145:BI146"/>
    <mergeCell ref="BJ145:BJ146"/>
    <mergeCell ref="BK145:BK146"/>
    <mergeCell ref="BL145:BL146"/>
    <mergeCell ref="BM145:BM146"/>
    <mergeCell ref="BO145:BO146"/>
    <mergeCell ref="BP145:BP146"/>
    <mergeCell ref="BQ145:BQ146"/>
    <mergeCell ref="BR145:BR146"/>
    <mergeCell ref="BS145:BS146"/>
    <mergeCell ref="BT145:BT146"/>
    <mergeCell ref="BV145:BV146"/>
    <mergeCell ref="BW145:BW146"/>
    <mergeCell ref="BX145:BX146"/>
    <mergeCell ref="BY145:BY146"/>
    <mergeCell ref="BZ145:BZ146"/>
    <mergeCell ref="CA145:CA146"/>
    <mergeCell ref="CC145:CC146"/>
    <mergeCell ref="CD145:CD146"/>
    <mergeCell ref="CE145:CE146"/>
    <mergeCell ref="CF145:CF146"/>
    <mergeCell ref="CG145:CG146"/>
    <mergeCell ref="CH145:CH146"/>
    <mergeCell ref="CJ145:CJ146"/>
    <mergeCell ref="CK145:CK146"/>
    <mergeCell ref="CL145:CL146"/>
    <mergeCell ref="CM145:CM146"/>
    <mergeCell ref="CN145:CN146"/>
    <mergeCell ref="CO145:CO146"/>
    <mergeCell ref="CQ145:CQ146"/>
    <mergeCell ref="CR145:CR146"/>
    <mergeCell ref="CS145:CS146"/>
    <mergeCell ref="CT145:CT146"/>
    <mergeCell ref="CU145:CU146"/>
    <mergeCell ref="CV145:CV146"/>
    <mergeCell ref="CX145:CX146"/>
    <mergeCell ref="CY145:CY146"/>
    <mergeCell ref="CZ145:CZ146"/>
    <mergeCell ref="DA145:DA146"/>
    <mergeCell ref="DB145:DB146"/>
    <mergeCell ref="DC145:DC146"/>
    <mergeCell ref="DE145:DE146"/>
    <mergeCell ref="DF145:DF146"/>
    <mergeCell ref="DG145:DG146"/>
    <mergeCell ref="DH145:DH146"/>
    <mergeCell ref="DI145:DI146"/>
    <mergeCell ref="DJ145:DJ146"/>
    <mergeCell ref="DL145:DL146"/>
    <mergeCell ref="DM145:DM146"/>
    <mergeCell ref="DN145:DN146"/>
    <mergeCell ref="DO145:DO146"/>
    <mergeCell ref="DP145:DP146"/>
    <mergeCell ref="DQ145:DQ146"/>
    <mergeCell ref="DS145:DS146"/>
    <mergeCell ref="DT145:DT146"/>
    <mergeCell ref="DU145:DU146"/>
    <mergeCell ref="DV145:DV146"/>
    <mergeCell ref="DW145:DW146"/>
    <mergeCell ref="DX145:DX146"/>
    <mergeCell ref="DZ145:DZ146"/>
    <mergeCell ref="EA145:EA146"/>
    <mergeCell ref="EB145:EB146"/>
    <mergeCell ref="EC145:EC146"/>
    <mergeCell ref="ED145:ED146"/>
    <mergeCell ref="EE145:EE146"/>
    <mergeCell ref="EG145:EG146"/>
    <mergeCell ref="EH145:EH146"/>
    <mergeCell ref="EI145:EI146"/>
    <mergeCell ref="EJ145:EJ146"/>
    <mergeCell ref="EK145:EK146"/>
    <mergeCell ref="EL145:EL146"/>
    <mergeCell ref="EN145:EN146"/>
    <mergeCell ref="EO145:EO146"/>
    <mergeCell ref="EP145:EP146"/>
    <mergeCell ref="EQ145:EQ146"/>
    <mergeCell ref="ER145:ER146"/>
    <mergeCell ref="ES145:ES146"/>
    <mergeCell ref="EU145:EU146"/>
    <mergeCell ref="EV145:EV146"/>
    <mergeCell ref="EW145:EW146"/>
    <mergeCell ref="EX145:EX146"/>
    <mergeCell ref="EY145:EY146"/>
    <mergeCell ref="EZ145:EZ146"/>
    <mergeCell ref="FB145:FB146"/>
    <mergeCell ref="FC145:FC146"/>
    <mergeCell ref="FD145:FD146"/>
    <mergeCell ref="FE145:FE146"/>
    <mergeCell ref="FF145:FF146"/>
    <mergeCell ref="FG145:FG146"/>
    <mergeCell ref="FI145:FI146"/>
    <mergeCell ref="FJ145:FJ146"/>
    <mergeCell ref="FK145:FK146"/>
    <mergeCell ref="FL145:FL146"/>
    <mergeCell ref="FM145:FM146"/>
    <mergeCell ref="FN145:FN146"/>
    <mergeCell ref="FP145:FP146"/>
    <mergeCell ref="FQ145:FQ146"/>
    <mergeCell ref="FR145:FR146"/>
    <mergeCell ref="FS145:FS146"/>
    <mergeCell ref="FT145:FT146"/>
    <mergeCell ref="FU145:FU146"/>
    <mergeCell ref="FW145:FW146"/>
    <mergeCell ref="FX145:FX146"/>
    <mergeCell ref="FY145:FY146"/>
    <mergeCell ref="FZ145:FZ146"/>
    <mergeCell ref="GA145:GA146"/>
    <mergeCell ref="GB145:GB146"/>
    <mergeCell ref="GD145:GD146"/>
    <mergeCell ref="GE145:GE146"/>
    <mergeCell ref="GF145:GF146"/>
    <mergeCell ref="GG145:GG146"/>
    <mergeCell ref="GH145:GH146"/>
    <mergeCell ref="GI145:GI146"/>
    <mergeCell ref="GK145:GK146"/>
    <mergeCell ref="GL145:GL146"/>
    <mergeCell ref="GM145:GM146"/>
    <mergeCell ref="GN145:GN146"/>
    <mergeCell ref="GO145:GO146"/>
    <mergeCell ref="GP145:GP146"/>
    <mergeCell ref="GR145:GR146"/>
    <mergeCell ref="GS145:GS146"/>
    <mergeCell ref="GT145:GT146"/>
    <mergeCell ref="GU145:GU146"/>
    <mergeCell ref="GV145:GV146"/>
    <mergeCell ref="GW145:GW146"/>
    <mergeCell ref="GY145:GY146"/>
    <mergeCell ref="GZ145:GZ146"/>
    <mergeCell ref="HA145:HA146"/>
    <mergeCell ref="HB145:HB146"/>
    <mergeCell ref="HC145:HC146"/>
    <mergeCell ref="HD145:HD146"/>
    <mergeCell ref="HF145:HF146"/>
    <mergeCell ref="HG145:HG146"/>
    <mergeCell ref="HH145:HH146"/>
    <mergeCell ref="HI145:HI146"/>
    <mergeCell ref="HJ145:HJ146"/>
    <mergeCell ref="HK145:HK146"/>
    <mergeCell ref="HM145:HM146"/>
    <mergeCell ref="HN145:HN146"/>
    <mergeCell ref="HO145:HO146"/>
    <mergeCell ref="HP145:HP146"/>
    <mergeCell ref="HQ145:HQ146"/>
    <mergeCell ref="HR145:HR146"/>
    <mergeCell ref="HT145:HT146"/>
    <mergeCell ref="HU145:HU146"/>
    <mergeCell ref="HV145:HV146"/>
    <mergeCell ref="HW145:HW146"/>
    <mergeCell ref="HX145:HX146"/>
    <mergeCell ref="HY145:HY146"/>
    <mergeCell ref="IA145:IA146"/>
    <mergeCell ref="IB145:IB146"/>
    <mergeCell ref="IC145:IC146"/>
    <mergeCell ref="ID145:ID146"/>
    <mergeCell ref="IE145:IE146"/>
    <mergeCell ref="IF145:IF146"/>
    <mergeCell ref="IH145:IH146"/>
    <mergeCell ref="II145:II146"/>
    <mergeCell ref="IJ145:IJ146"/>
    <mergeCell ref="IK145:IK146"/>
    <mergeCell ref="IL145:IL146"/>
    <mergeCell ref="IM145:IM146"/>
    <mergeCell ref="IO145:IO146"/>
    <mergeCell ref="IP145:IP146"/>
    <mergeCell ref="IQ145:IQ146"/>
    <mergeCell ref="IR145:IR146"/>
    <mergeCell ref="IS145:IS146"/>
    <mergeCell ref="IT145:IT146"/>
    <mergeCell ref="IV145:IV146"/>
    <mergeCell ref="A147:A148"/>
    <mergeCell ref="B147:B148"/>
    <mergeCell ref="D147:D148"/>
    <mergeCell ref="E147:E148"/>
    <mergeCell ref="F147:F148"/>
    <mergeCell ref="G147:G148"/>
    <mergeCell ref="O147:O148"/>
    <mergeCell ref="P147:P148"/>
    <mergeCell ref="R147:R148"/>
    <mergeCell ref="S147:S148"/>
    <mergeCell ref="T147:T148"/>
    <mergeCell ref="U147:U148"/>
    <mergeCell ref="V147:V148"/>
    <mergeCell ref="W147:W148"/>
    <mergeCell ref="Y147:Y148"/>
    <mergeCell ref="Z147:Z148"/>
    <mergeCell ref="AA147:AA148"/>
    <mergeCell ref="AB147:AB148"/>
    <mergeCell ref="AC147:AC148"/>
    <mergeCell ref="AD147:AD148"/>
    <mergeCell ref="AF147:AF148"/>
    <mergeCell ref="AG147:AG148"/>
    <mergeCell ref="AH147:AH148"/>
    <mergeCell ref="AI147:AI148"/>
    <mergeCell ref="AJ147:AJ148"/>
    <mergeCell ref="AK147:AK148"/>
    <mergeCell ref="AM147:AM148"/>
    <mergeCell ref="AN147:AN148"/>
    <mergeCell ref="AO147:AO148"/>
    <mergeCell ref="AP147:AP148"/>
    <mergeCell ref="AQ147:AQ148"/>
    <mergeCell ref="AR147:AR148"/>
    <mergeCell ref="AT147:AT148"/>
    <mergeCell ref="AU147:AU148"/>
    <mergeCell ref="AV147:AV148"/>
    <mergeCell ref="AW147:AW148"/>
    <mergeCell ref="AX147:AX148"/>
    <mergeCell ref="AY147:AY148"/>
    <mergeCell ref="BA147:BA148"/>
    <mergeCell ref="BB147:BB148"/>
    <mergeCell ref="BC147:BC148"/>
    <mergeCell ref="BD147:BD148"/>
    <mergeCell ref="BE147:BE148"/>
    <mergeCell ref="BF147:BF148"/>
    <mergeCell ref="BH147:BH148"/>
    <mergeCell ref="BI147:BI148"/>
    <mergeCell ref="BJ147:BJ148"/>
    <mergeCell ref="BK147:BK148"/>
    <mergeCell ref="BL147:BL148"/>
    <mergeCell ref="BM147:BM148"/>
    <mergeCell ref="BO147:BO148"/>
    <mergeCell ref="BP147:BP148"/>
    <mergeCell ref="BQ147:BQ148"/>
    <mergeCell ref="BR147:BR148"/>
    <mergeCell ref="BS147:BS148"/>
    <mergeCell ref="BT147:BT148"/>
    <mergeCell ref="BV147:BV148"/>
    <mergeCell ref="BW147:BW148"/>
    <mergeCell ref="BX147:BX148"/>
    <mergeCell ref="BY147:BY148"/>
    <mergeCell ref="BZ147:BZ148"/>
    <mergeCell ref="CA147:CA148"/>
    <mergeCell ref="CC147:CC148"/>
    <mergeCell ref="CD147:CD148"/>
    <mergeCell ref="CE147:CE148"/>
    <mergeCell ref="CF147:CF148"/>
    <mergeCell ref="CG147:CG148"/>
    <mergeCell ref="CH147:CH148"/>
    <mergeCell ref="CJ147:CJ148"/>
    <mergeCell ref="CK147:CK148"/>
    <mergeCell ref="CL147:CL148"/>
    <mergeCell ref="CM147:CM148"/>
    <mergeCell ref="CN147:CN148"/>
    <mergeCell ref="CO147:CO148"/>
    <mergeCell ref="CQ147:CQ148"/>
    <mergeCell ref="CR147:CR148"/>
    <mergeCell ref="CS147:CS148"/>
    <mergeCell ref="CT147:CT148"/>
    <mergeCell ref="CU147:CU148"/>
    <mergeCell ref="CV147:CV148"/>
    <mergeCell ref="CX147:CX148"/>
    <mergeCell ref="CY147:CY148"/>
    <mergeCell ref="CZ147:CZ148"/>
    <mergeCell ref="DA147:DA148"/>
    <mergeCell ref="DB147:DB148"/>
    <mergeCell ref="DC147:DC148"/>
    <mergeCell ref="DE147:DE148"/>
    <mergeCell ref="DF147:DF148"/>
    <mergeCell ref="DG147:DG148"/>
    <mergeCell ref="DH147:DH148"/>
    <mergeCell ref="DI147:DI148"/>
    <mergeCell ref="DJ147:DJ148"/>
    <mergeCell ref="DL147:DL148"/>
    <mergeCell ref="DM147:DM148"/>
    <mergeCell ref="DN147:DN148"/>
    <mergeCell ref="DO147:DO148"/>
    <mergeCell ref="DP147:DP148"/>
    <mergeCell ref="DQ147:DQ148"/>
    <mergeCell ref="DS147:DS148"/>
    <mergeCell ref="DT147:DT148"/>
    <mergeCell ref="DU147:DU148"/>
    <mergeCell ref="DV147:DV148"/>
    <mergeCell ref="DW147:DW148"/>
    <mergeCell ref="DX147:DX148"/>
    <mergeCell ref="DZ147:DZ148"/>
    <mergeCell ref="EA147:EA148"/>
    <mergeCell ref="EB147:EB148"/>
    <mergeCell ref="EC147:EC148"/>
    <mergeCell ref="ED147:ED148"/>
    <mergeCell ref="EE147:EE148"/>
    <mergeCell ref="EG147:EG148"/>
    <mergeCell ref="EH147:EH148"/>
    <mergeCell ref="EI147:EI148"/>
    <mergeCell ref="EJ147:EJ148"/>
    <mergeCell ref="EK147:EK148"/>
    <mergeCell ref="EL147:EL148"/>
    <mergeCell ref="EN147:EN148"/>
    <mergeCell ref="EO147:EO148"/>
    <mergeCell ref="EP147:EP148"/>
    <mergeCell ref="EQ147:EQ148"/>
    <mergeCell ref="ER147:ER148"/>
    <mergeCell ref="ES147:ES148"/>
    <mergeCell ref="EU147:EU148"/>
    <mergeCell ref="EV147:EV148"/>
    <mergeCell ref="EW147:EW148"/>
    <mergeCell ref="EX147:EX148"/>
    <mergeCell ref="EY147:EY148"/>
    <mergeCell ref="EZ147:EZ148"/>
    <mergeCell ref="FB147:FB148"/>
    <mergeCell ref="FC147:FC148"/>
    <mergeCell ref="FD147:FD148"/>
    <mergeCell ref="FE147:FE148"/>
    <mergeCell ref="FF147:FF148"/>
    <mergeCell ref="FG147:FG148"/>
    <mergeCell ref="FI147:FI148"/>
    <mergeCell ref="FJ147:FJ148"/>
    <mergeCell ref="FK147:FK148"/>
    <mergeCell ref="FL147:FL148"/>
    <mergeCell ref="FM147:FM148"/>
    <mergeCell ref="FN147:FN148"/>
    <mergeCell ref="FP147:FP148"/>
    <mergeCell ref="FQ147:FQ148"/>
    <mergeCell ref="FR147:FR148"/>
    <mergeCell ref="FS147:FS148"/>
    <mergeCell ref="FT147:FT148"/>
    <mergeCell ref="FU147:FU148"/>
    <mergeCell ref="FW147:FW148"/>
    <mergeCell ref="FX147:FX148"/>
    <mergeCell ref="FY147:FY148"/>
    <mergeCell ref="FZ147:FZ148"/>
    <mergeCell ref="GA147:GA148"/>
    <mergeCell ref="GB147:GB148"/>
    <mergeCell ref="GD147:GD148"/>
    <mergeCell ref="GE147:GE148"/>
    <mergeCell ref="GF147:GF148"/>
    <mergeCell ref="GG147:GG148"/>
    <mergeCell ref="GH147:GH148"/>
    <mergeCell ref="GI147:GI148"/>
    <mergeCell ref="GK147:GK148"/>
    <mergeCell ref="GL147:GL148"/>
    <mergeCell ref="GM147:GM148"/>
    <mergeCell ref="GN147:GN148"/>
    <mergeCell ref="GO147:GO148"/>
    <mergeCell ref="GP147:GP148"/>
    <mergeCell ref="GR147:GR148"/>
    <mergeCell ref="GS147:GS148"/>
    <mergeCell ref="GT147:GT148"/>
    <mergeCell ref="GU147:GU148"/>
    <mergeCell ref="GV147:GV148"/>
    <mergeCell ref="GW147:GW148"/>
    <mergeCell ref="GY147:GY148"/>
    <mergeCell ref="GZ147:GZ148"/>
    <mergeCell ref="HA147:HA148"/>
    <mergeCell ref="HB147:HB148"/>
    <mergeCell ref="HC147:HC148"/>
    <mergeCell ref="HD147:HD148"/>
    <mergeCell ref="HF147:HF148"/>
    <mergeCell ref="HG147:HG148"/>
    <mergeCell ref="HH147:HH148"/>
    <mergeCell ref="HI147:HI148"/>
    <mergeCell ref="HJ147:HJ148"/>
    <mergeCell ref="HK147:HK148"/>
    <mergeCell ref="HM147:HM148"/>
    <mergeCell ref="HN147:HN148"/>
    <mergeCell ref="HO147:HO148"/>
    <mergeCell ref="HP147:HP148"/>
    <mergeCell ref="HQ147:HQ148"/>
    <mergeCell ref="HR147:HR148"/>
    <mergeCell ref="HT147:HT148"/>
    <mergeCell ref="HU147:HU148"/>
    <mergeCell ref="HV147:HV148"/>
    <mergeCell ref="HW147:HW148"/>
    <mergeCell ref="HX147:HX148"/>
    <mergeCell ref="HY147:HY148"/>
    <mergeCell ref="IA147:IA148"/>
    <mergeCell ref="IB147:IB148"/>
    <mergeCell ref="IC147:IC148"/>
    <mergeCell ref="ID147:ID148"/>
    <mergeCell ref="IE147:IE148"/>
    <mergeCell ref="IF147:IF148"/>
    <mergeCell ref="IH147:IH148"/>
    <mergeCell ref="II147:II148"/>
    <mergeCell ref="IJ147:IJ148"/>
    <mergeCell ref="IK147:IK148"/>
    <mergeCell ref="IL147:IL148"/>
    <mergeCell ref="IM147:IM148"/>
    <mergeCell ref="IO147:IO148"/>
    <mergeCell ref="IP147:IP148"/>
    <mergeCell ref="IQ147:IQ148"/>
    <mergeCell ref="IR147:IR148"/>
    <mergeCell ref="IS147:IS148"/>
    <mergeCell ref="IT147:IT148"/>
    <mergeCell ref="IV147:IV148"/>
    <mergeCell ref="A149:A150"/>
    <mergeCell ref="B149:B150"/>
    <mergeCell ref="D149:D150"/>
    <mergeCell ref="E149:E150"/>
    <mergeCell ref="F149:F150"/>
    <mergeCell ref="G149:G150"/>
    <mergeCell ref="O149:O150"/>
    <mergeCell ref="P149:P150"/>
    <mergeCell ref="R149:R150"/>
    <mergeCell ref="S149:S150"/>
    <mergeCell ref="T149:T150"/>
    <mergeCell ref="U149:U150"/>
    <mergeCell ref="V149:V150"/>
    <mergeCell ref="W149:W150"/>
    <mergeCell ref="Y149:Y150"/>
    <mergeCell ref="Z149:Z150"/>
    <mergeCell ref="AA149:AA150"/>
    <mergeCell ref="AB149:AB150"/>
    <mergeCell ref="AC149:AC150"/>
    <mergeCell ref="AD149:AD150"/>
    <mergeCell ref="AF149:AF150"/>
    <mergeCell ref="AG149:AG150"/>
    <mergeCell ref="AH149:AH150"/>
    <mergeCell ref="AI149:AI150"/>
    <mergeCell ref="AJ149:AJ150"/>
    <mergeCell ref="AK149:AK150"/>
    <mergeCell ref="AM149:AM150"/>
    <mergeCell ref="AN149:AN150"/>
    <mergeCell ref="AO149:AO150"/>
    <mergeCell ref="AP149:AP150"/>
    <mergeCell ref="AQ149:AQ150"/>
    <mergeCell ref="AR149:AR150"/>
    <mergeCell ref="AT149:AT150"/>
    <mergeCell ref="AU149:AU150"/>
    <mergeCell ref="AV149:AV150"/>
    <mergeCell ref="AW149:AW150"/>
    <mergeCell ref="AX149:AX150"/>
    <mergeCell ref="AY149:AY150"/>
    <mergeCell ref="BA149:BA150"/>
    <mergeCell ref="BB149:BB150"/>
    <mergeCell ref="BC149:BC150"/>
    <mergeCell ref="BD149:BD150"/>
    <mergeCell ref="BE149:BE150"/>
    <mergeCell ref="BF149:BF150"/>
    <mergeCell ref="BH149:BH150"/>
    <mergeCell ref="BI149:BI150"/>
    <mergeCell ref="BJ149:BJ150"/>
    <mergeCell ref="BK149:BK150"/>
    <mergeCell ref="BL149:BL150"/>
    <mergeCell ref="BM149:BM150"/>
    <mergeCell ref="BO149:BO150"/>
    <mergeCell ref="BP149:BP150"/>
    <mergeCell ref="BQ149:BQ150"/>
    <mergeCell ref="BR149:BR150"/>
    <mergeCell ref="BS149:BS150"/>
    <mergeCell ref="BT149:BT150"/>
    <mergeCell ref="BV149:BV150"/>
    <mergeCell ref="BW149:BW150"/>
    <mergeCell ref="BX149:BX150"/>
    <mergeCell ref="BY149:BY150"/>
    <mergeCell ref="BZ149:BZ150"/>
    <mergeCell ref="CA149:CA150"/>
    <mergeCell ref="CC149:CC150"/>
    <mergeCell ref="CD149:CD150"/>
    <mergeCell ref="CE149:CE150"/>
    <mergeCell ref="CF149:CF150"/>
    <mergeCell ref="CG149:CG150"/>
    <mergeCell ref="CH149:CH150"/>
    <mergeCell ref="CJ149:CJ150"/>
    <mergeCell ref="CK149:CK150"/>
    <mergeCell ref="CL149:CL150"/>
    <mergeCell ref="CM149:CM150"/>
    <mergeCell ref="CN149:CN150"/>
    <mergeCell ref="CO149:CO150"/>
    <mergeCell ref="CQ149:CQ150"/>
    <mergeCell ref="CR149:CR150"/>
    <mergeCell ref="CS149:CS150"/>
    <mergeCell ref="CT149:CT150"/>
    <mergeCell ref="CU149:CU150"/>
    <mergeCell ref="CV149:CV150"/>
    <mergeCell ref="CX149:CX150"/>
    <mergeCell ref="CY149:CY150"/>
    <mergeCell ref="CZ149:CZ150"/>
    <mergeCell ref="DA149:DA150"/>
    <mergeCell ref="DB149:DB150"/>
    <mergeCell ref="DC149:DC150"/>
    <mergeCell ref="DE149:DE150"/>
    <mergeCell ref="DF149:DF150"/>
    <mergeCell ref="DG149:DG150"/>
    <mergeCell ref="DH149:DH150"/>
    <mergeCell ref="DI149:DI150"/>
    <mergeCell ref="DJ149:DJ150"/>
    <mergeCell ref="DL149:DL150"/>
    <mergeCell ref="DM149:DM150"/>
    <mergeCell ref="DN149:DN150"/>
    <mergeCell ref="DO149:DO150"/>
    <mergeCell ref="DP149:DP150"/>
    <mergeCell ref="DQ149:DQ150"/>
    <mergeCell ref="DS149:DS150"/>
    <mergeCell ref="DT149:DT150"/>
    <mergeCell ref="DU149:DU150"/>
    <mergeCell ref="DV149:DV150"/>
    <mergeCell ref="DW149:DW150"/>
    <mergeCell ref="DX149:DX150"/>
    <mergeCell ref="DZ149:DZ150"/>
    <mergeCell ref="EA149:EA150"/>
    <mergeCell ref="EB149:EB150"/>
    <mergeCell ref="EC149:EC150"/>
    <mergeCell ref="ED149:ED150"/>
    <mergeCell ref="EE149:EE150"/>
    <mergeCell ref="EG149:EG150"/>
    <mergeCell ref="EH149:EH150"/>
    <mergeCell ref="EI149:EI150"/>
    <mergeCell ref="EJ149:EJ150"/>
    <mergeCell ref="EK149:EK150"/>
    <mergeCell ref="EL149:EL150"/>
    <mergeCell ref="EN149:EN150"/>
    <mergeCell ref="EO149:EO150"/>
    <mergeCell ref="EP149:EP150"/>
    <mergeCell ref="EQ149:EQ150"/>
    <mergeCell ref="ER149:ER150"/>
    <mergeCell ref="ES149:ES150"/>
    <mergeCell ref="EU149:EU150"/>
    <mergeCell ref="EV149:EV150"/>
    <mergeCell ref="EW149:EW150"/>
    <mergeCell ref="EX149:EX150"/>
    <mergeCell ref="EY149:EY150"/>
    <mergeCell ref="EZ149:EZ150"/>
    <mergeCell ref="FB149:FB150"/>
    <mergeCell ref="FC149:FC150"/>
    <mergeCell ref="FD149:FD150"/>
    <mergeCell ref="FE149:FE150"/>
    <mergeCell ref="FF149:FF150"/>
    <mergeCell ref="FG149:FG150"/>
    <mergeCell ref="FI149:FI150"/>
    <mergeCell ref="FJ149:FJ150"/>
    <mergeCell ref="FK149:FK150"/>
    <mergeCell ref="FL149:FL150"/>
    <mergeCell ref="FM149:FM150"/>
    <mergeCell ref="FN149:FN150"/>
    <mergeCell ref="FP149:FP150"/>
    <mergeCell ref="FQ149:FQ150"/>
    <mergeCell ref="FR149:FR150"/>
    <mergeCell ref="FS149:FS150"/>
    <mergeCell ref="FT149:FT150"/>
    <mergeCell ref="FU149:FU150"/>
    <mergeCell ref="FW149:FW150"/>
    <mergeCell ref="FX149:FX150"/>
    <mergeCell ref="FY149:FY150"/>
    <mergeCell ref="FZ149:FZ150"/>
    <mergeCell ref="GA149:GA150"/>
    <mergeCell ref="GB149:GB150"/>
    <mergeCell ref="GD149:GD150"/>
    <mergeCell ref="GE149:GE150"/>
    <mergeCell ref="GF149:GF150"/>
    <mergeCell ref="GG149:GG150"/>
    <mergeCell ref="GH149:GH150"/>
    <mergeCell ref="GI149:GI150"/>
    <mergeCell ref="GK149:GK150"/>
    <mergeCell ref="GL149:GL150"/>
    <mergeCell ref="GM149:GM150"/>
    <mergeCell ref="GN149:GN150"/>
    <mergeCell ref="GO149:GO150"/>
    <mergeCell ref="GP149:GP150"/>
    <mergeCell ref="GR149:GR150"/>
    <mergeCell ref="GS149:GS150"/>
    <mergeCell ref="GT149:GT150"/>
    <mergeCell ref="GU149:GU150"/>
    <mergeCell ref="GV149:GV150"/>
    <mergeCell ref="GW149:GW150"/>
    <mergeCell ref="GY149:GY150"/>
    <mergeCell ref="GZ149:GZ150"/>
    <mergeCell ref="HA149:HA150"/>
    <mergeCell ref="HB149:HB150"/>
    <mergeCell ref="HC149:HC150"/>
    <mergeCell ref="HD149:HD150"/>
    <mergeCell ref="HF149:HF150"/>
    <mergeCell ref="HG149:HG150"/>
    <mergeCell ref="HH149:HH150"/>
    <mergeCell ref="HI149:HI150"/>
    <mergeCell ref="HJ149:HJ150"/>
    <mergeCell ref="HK149:HK150"/>
    <mergeCell ref="HM149:HM150"/>
    <mergeCell ref="HN149:HN150"/>
    <mergeCell ref="HO149:HO150"/>
    <mergeCell ref="HP149:HP150"/>
    <mergeCell ref="HQ149:HQ150"/>
    <mergeCell ref="HR149:HR150"/>
    <mergeCell ref="HT149:HT150"/>
    <mergeCell ref="HU149:HU150"/>
    <mergeCell ref="HV149:HV150"/>
    <mergeCell ref="HW149:HW150"/>
    <mergeCell ref="HX149:HX150"/>
    <mergeCell ref="HY149:HY150"/>
    <mergeCell ref="IA149:IA150"/>
    <mergeCell ref="IB149:IB150"/>
    <mergeCell ref="IC149:IC150"/>
    <mergeCell ref="ID149:ID150"/>
    <mergeCell ref="IE149:IE150"/>
    <mergeCell ref="IF149:IF150"/>
    <mergeCell ref="IH149:IH150"/>
    <mergeCell ref="II149:II150"/>
    <mergeCell ref="IJ149:IJ150"/>
    <mergeCell ref="IK149:IK150"/>
    <mergeCell ref="IL149:IL150"/>
    <mergeCell ref="IM149:IM150"/>
    <mergeCell ref="IO149:IO150"/>
    <mergeCell ref="IP149:IP150"/>
    <mergeCell ref="IQ149:IQ150"/>
    <mergeCell ref="IR149:IR150"/>
    <mergeCell ref="IS149:IS150"/>
    <mergeCell ref="IT149:IT150"/>
    <mergeCell ref="IV149:IV150"/>
    <mergeCell ref="A151:A152"/>
    <mergeCell ref="B151:B152"/>
    <mergeCell ref="D151:D152"/>
    <mergeCell ref="E151:E152"/>
    <mergeCell ref="F151:F152"/>
    <mergeCell ref="G151:G152"/>
    <mergeCell ref="O151:O152"/>
    <mergeCell ref="P151:P152"/>
    <mergeCell ref="R151:R152"/>
    <mergeCell ref="S151:S152"/>
    <mergeCell ref="T151:T152"/>
    <mergeCell ref="U151:U152"/>
    <mergeCell ref="V151:V152"/>
    <mergeCell ref="W151:W152"/>
    <mergeCell ref="Y151:Y152"/>
    <mergeCell ref="Z151:Z152"/>
    <mergeCell ref="AA151:AA152"/>
    <mergeCell ref="AB151:AB152"/>
    <mergeCell ref="AC151:AC152"/>
    <mergeCell ref="AD151:AD152"/>
    <mergeCell ref="AF151:AF152"/>
    <mergeCell ref="AG151:AG152"/>
    <mergeCell ref="AH151:AH152"/>
    <mergeCell ref="AI151:AI152"/>
    <mergeCell ref="AJ151:AJ152"/>
    <mergeCell ref="AK151:AK152"/>
    <mergeCell ref="AM151:AM152"/>
    <mergeCell ref="AN151:AN152"/>
    <mergeCell ref="AO151:AO152"/>
    <mergeCell ref="AP151:AP152"/>
    <mergeCell ref="AQ151:AQ152"/>
    <mergeCell ref="AR151:AR152"/>
    <mergeCell ref="AT151:AT152"/>
    <mergeCell ref="AU151:AU152"/>
    <mergeCell ref="AV151:AV152"/>
    <mergeCell ref="AW151:AW152"/>
    <mergeCell ref="AX151:AX152"/>
    <mergeCell ref="AY151:AY152"/>
    <mergeCell ref="BA151:BA152"/>
    <mergeCell ref="BB151:BB152"/>
    <mergeCell ref="BC151:BC152"/>
    <mergeCell ref="BD151:BD152"/>
    <mergeCell ref="BE151:BE152"/>
    <mergeCell ref="BF151:BF152"/>
    <mergeCell ref="BH151:BH152"/>
    <mergeCell ref="BI151:BI152"/>
    <mergeCell ref="BJ151:BJ152"/>
    <mergeCell ref="BK151:BK152"/>
    <mergeCell ref="BL151:BL152"/>
    <mergeCell ref="BM151:BM152"/>
    <mergeCell ref="BO151:BO152"/>
    <mergeCell ref="BP151:BP152"/>
    <mergeCell ref="BQ151:BQ152"/>
    <mergeCell ref="BR151:BR152"/>
    <mergeCell ref="BS151:BS152"/>
    <mergeCell ref="BT151:BT152"/>
    <mergeCell ref="BV151:BV152"/>
    <mergeCell ref="BW151:BW152"/>
    <mergeCell ref="BX151:BX152"/>
    <mergeCell ref="BY151:BY152"/>
    <mergeCell ref="BZ151:BZ152"/>
    <mergeCell ref="CA151:CA152"/>
    <mergeCell ref="CC151:CC152"/>
    <mergeCell ref="CD151:CD152"/>
    <mergeCell ref="CE151:CE152"/>
    <mergeCell ref="CF151:CF152"/>
    <mergeCell ref="CG151:CG152"/>
    <mergeCell ref="CH151:CH152"/>
    <mergeCell ref="CJ151:CJ152"/>
    <mergeCell ref="CK151:CK152"/>
    <mergeCell ref="CL151:CL152"/>
    <mergeCell ref="CM151:CM152"/>
    <mergeCell ref="CN151:CN152"/>
    <mergeCell ref="CO151:CO152"/>
    <mergeCell ref="CQ151:CQ152"/>
    <mergeCell ref="CR151:CR152"/>
    <mergeCell ref="CS151:CS152"/>
    <mergeCell ref="CT151:CT152"/>
    <mergeCell ref="CU151:CU152"/>
    <mergeCell ref="CV151:CV152"/>
    <mergeCell ref="CX151:CX152"/>
    <mergeCell ref="CY151:CY152"/>
    <mergeCell ref="CZ151:CZ152"/>
    <mergeCell ref="DA151:DA152"/>
    <mergeCell ref="DB151:DB152"/>
    <mergeCell ref="DC151:DC152"/>
    <mergeCell ref="DE151:DE152"/>
    <mergeCell ref="DF151:DF152"/>
    <mergeCell ref="DG151:DG152"/>
    <mergeCell ref="DH151:DH152"/>
    <mergeCell ref="DI151:DI152"/>
    <mergeCell ref="DJ151:DJ152"/>
    <mergeCell ref="DL151:DL152"/>
    <mergeCell ref="DM151:DM152"/>
    <mergeCell ref="DN151:DN152"/>
    <mergeCell ref="DO151:DO152"/>
    <mergeCell ref="DP151:DP152"/>
    <mergeCell ref="DQ151:DQ152"/>
    <mergeCell ref="DS151:DS152"/>
    <mergeCell ref="DT151:DT152"/>
    <mergeCell ref="DU151:DU152"/>
    <mergeCell ref="DV151:DV152"/>
    <mergeCell ref="DW151:DW152"/>
    <mergeCell ref="DX151:DX152"/>
    <mergeCell ref="DZ151:DZ152"/>
    <mergeCell ref="EA151:EA152"/>
    <mergeCell ref="EB151:EB152"/>
    <mergeCell ref="EC151:EC152"/>
    <mergeCell ref="ED151:ED152"/>
    <mergeCell ref="EE151:EE152"/>
    <mergeCell ref="EG151:EG152"/>
    <mergeCell ref="EH151:EH152"/>
    <mergeCell ref="EI151:EI152"/>
    <mergeCell ref="EJ151:EJ152"/>
    <mergeCell ref="EK151:EK152"/>
    <mergeCell ref="EL151:EL152"/>
    <mergeCell ref="EN151:EN152"/>
    <mergeCell ref="EO151:EO152"/>
    <mergeCell ref="EP151:EP152"/>
    <mergeCell ref="EQ151:EQ152"/>
    <mergeCell ref="ER151:ER152"/>
    <mergeCell ref="ES151:ES152"/>
    <mergeCell ref="EU151:EU152"/>
    <mergeCell ref="EV151:EV152"/>
    <mergeCell ref="EW151:EW152"/>
    <mergeCell ref="EX151:EX152"/>
    <mergeCell ref="EY151:EY152"/>
    <mergeCell ref="EZ151:EZ152"/>
    <mergeCell ref="FB151:FB152"/>
    <mergeCell ref="FC151:FC152"/>
    <mergeCell ref="FD151:FD152"/>
    <mergeCell ref="FE151:FE152"/>
    <mergeCell ref="FF151:FF152"/>
    <mergeCell ref="FG151:FG152"/>
    <mergeCell ref="FI151:FI152"/>
    <mergeCell ref="FJ151:FJ152"/>
    <mergeCell ref="FK151:FK152"/>
    <mergeCell ref="FL151:FL152"/>
    <mergeCell ref="FM151:FM152"/>
    <mergeCell ref="FN151:FN152"/>
    <mergeCell ref="FP151:FP152"/>
    <mergeCell ref="FQ151:FQ152"/>
    <mergeCell ref="FR151:FR152"/>
    <mergeCell ref="FS151:FS152"/>
    <mergeCell ref="FT151:FT152"/>
    <mergeCell ref="FU151:FU152"/>
    <mergeCell ref="FW151:FW152"/>
    <mergeCell ref="FX151:FX152"/>
    <mergeCell ref="FY151:FY152"/>
    <mergeCell ref="FZ151:FZ152"/>
    <mergeCell ref="GA151:GA152"/>
    <mergeCell ref="GB151:GB152"/>
    <mergeCell ref="GD151:GD152"/>
    <mergeCell ref="GE151:GE152"/>
    <mergeCell ref="GF151:GF152"/>
    <mergeCell ref="GG151:GG152"/>
    <mergeCell ref="GH151:GH152"/>
    <mergeCell ref="GI151:GI152"/>
    <mergeCell ref="GK151:GK152"/>
    <mergeCell ref="GL151:GL152"/>
    <mergeCell ref="GM151:GM152"/>
    <mergeCell ref="GN151:GN152"/>
    <mergeCell ref="GO151:GO152"/>
    <mergeCell ref="GP151:GP152"/>
    <mergeCell ref="GR151:GR152"/>
    <mergeCell ref="GS151:GS152"/>
    <mergeCell ref="GT151:GT152"/>
    <mergeCell ref="GU151:GU152"/>
    <mergeCell ref="GV151:GV152"/>
    <mergeCell ref="GW151:GW152"/>
    <mergeCell ref="GY151:GY152"/>
    <mergeCell ref="GZ151:GZ152"/>
    <mergeCell ref="HA151:HA152"/>
    <mergeCell ref="HB151:HB152"/>
    <mergeCell ref="HC151:HC152"/>
    <mergeCell ref="HD151:HD152"/>
    <mergeCell ref="HF151:HF152"/>
    <mergeCell ref="HG151:HG152"/>
    <mergeCell ref="HH151:HH152"/>
    <mergeCell ref="HI151:HI152"/>
    <mergeCell ref="HJ151:HJ152"/>
    <mergeCell ref="HK151:HK152"/>
    <mergeCell ref="HM151:HM152"/>
    <mergeCell ref="HN151:HN152"/>
    <mergeCell ref="HO151:HO152"/>
    <mergeCell ref="HP151:HP152"/>
    <mergeCell ref="HQ151:HQ152"/>
    <mergeCell ref="HR151:HR152"/>
    <mergeCell ref="HT151:HT152"/>
    <mergeCell ref="HU151:HU152"/>
    <mergeCell ref="HV151:HV152"/>
    <mergeCell ref="HW151:HW152"/>
    <mergeCell ref="HX151:HX152"/>
    <mergeCell ref="HY151:HY152"/>
    <mergeCell ref="IA151:IA152"/>
    <mergeCell ref="IB151:IB152"/>
    <mergeCell ref="IC151:IC152"/>
    <mergeCell ref="ID151:ID152"/>
    <mergeCell ref="IE151:IE152"/>
    <mergeCell ref="IF151:IF152"/>
    <mergeCell ref="IH151:IH152"/>
    <mergeCell ref="II151:II152"/>
    <mergeCell ref="IJ151:IJ152"/>
    <mergeCell ref="IK151:IK152"/>
    <mergeCell ref="IL151:IL152"/>
    <mergeCell ref="IM151:IM152"/>
    <mergeCell ref="IO151:IO152"/>
    <mergeCell ref="IP151:IP152"/>
    <mergeCell ref="IQ151:IQ152"/>
    <mergeCell ref="IR151:IR152"/>
    <mergeCell ref="IS151:IS152"/>
    <mergeCell ref="IT151:IT152"/>
    <mergeCell ref="IV151:IV152"/>
    <mergeCell ref="A153:A154"/>
    <mergeCell ref="B153:B154"/>
    <mergeCell ref="D153:D154"/>
    <mergeCell ref="E153:E154"/>
    <mergeCell ref="F153:F154"/>
    <mergeCell ref="G153:G154"/>
    <mergeCell ref="O153:O154"/>
    <mergeCell ref="P153:P154"/>
    <mergeCell ref="R153:R154"/>
    <mergeCell ref="S153:S154"/>
    <mergeCell ref="T153:T154"/>
    <mergeCell ref="U153:U154"/>
    <mergeCell ref="V153:V154"/>
    <mergeCell ref="W153:W154"/>
    <mergeCell ref="Y153:Y154"/>
    <mergeCell ref="Z153:Z154"/>
    <mergeCell ref="AA153:AA154"/>
    <mergeCell ref="AB153:AB154"/>
    <mergeCell ref="AC153:AC154"/>
    <mergeCell ref="AD153:AD154"/>
    <mergeCell ref="AF153:AF154"/>
    <mergeCell ref="AG153:AG154"/>
    <mergeCell ref="AH153:AH154"/>
    <mergeCell ref="AI153:AI154"/>
    <mergeCell ref="AJ153:AJ154"/>
    <mergeCell ref="AK153:AK154"/>
    <mergeCell ref="AM153:AM154"/>
    <mergeCell ref="AN153:AN154"/>
    <mergeCell ref="AO153:AO154"/>
    <mergeCell ref="AP153:AP154"/>
    <mergeCell ref="AQ153:AQ154"/>
    <mergeCell ref="AR153:AR154"/>
    <mergeCell ref="AT153:AT154"/>
    <mergeCell ref="AU153:AU154"/>
    <mergeCell ref="AV153:AV154"/>
    <mergeCell ref="AW153:AW154"/>
    <mergeCell ref="AX153:AX154"/>
    <mergeCell ref="AY153:AY154"/>
    <mergeCell ref="BA153:BA154"/>
    <mergeCell ref="BB153:BB154"/>
    <mergeCell ref="BC153:BC154"/>
    <mergeCell ref="BD153:BD154"/>
    <mergeCell ref="BE153:BE154"/>
    <mergeCell ref="BF153:BF154"/>
    <mergeCell ref="BH153:BH154"/>
    <mergeCell ref="BI153:BI154"/>
    <mergeCell ref="BJ153:BJ154"/>
    <mergeCell ref="BK153:BK154"/>
    <mergeCell ref="BL153:BL154"/>
    <mergeCell ref="BM153:BM154"/>
    <mergeCell ref="BO153:BO154"/>
    <mergeCell ref="BP153:BP154"/>
    <mergeCell ref="BQ153:BQ154"/>
    <mergeCell ref="BR153:BR154"/>
    <mergeCell ref="BS153:BS154"/>
    <mergeCell ref="BT153:BT154"/>
    <mergeCell ref="BV153:BV154"/>
    <mergeCell ref="BW153:BW154"/>
    <mergeCell ref="BX153:BX154"/>
    <mergeCell ref="BY153:BY154"/>
    <mergeCell ref="BZ153:BZ154"/>
    <mergeCell ref="CA153:CA154"/>
    <mergeCell ref="CC153:CC154"/>
    <mergeCell ref="CD153:CD154"/>
    <mergeCell ref="CE153:CE154"/>
    <mergeCell ref="CF153:CF154"/>
    <mergeCell ref="CG153:CG154"/>
    <mergeCell ref="CH153:CH154"/>
    <mergeCell ref="CJ153:CJ154"/>
    <mergeCell ref="CK153:CK154"/>
    <mergeCell ref="CL153:CL154"/>
    <mergeCell ref="CM153:CM154"/>
    <mergeCell ref="CN153:CN154"/>
    <mergeCell ref="CO153:CO154"/>
    <mergeCell ref="CQ153:CQ154"/>
    <mergeCell ref="CR153:CR154"/>
    <mergeCell ref="CS153:CS154"/>
    <mergeCell ref="CT153:CT154"/>
    <mergeCell ref="CU153:CU154"/>
    <mergeCell ref="CV153:CV154"/>
    <mergeCell ref="CX153:CX154"/>
    <mergeCell ref="CY153:CY154"/>
    <mergeCell ref="CZ153:CZ154"/>
    <mergeCell ref="DA153:DA154"/>
    <mergeCell ref="DB153:DB154"/>
    <mergeCell ref="DC153:DC154"/>
    <mergeCell ref="DE153:DE154"/>
    <mergeCell ref="DF153:DF154"/>
    <mergeCell ref="DG153:DG154"/>
    <mergeCell ref="DH153:DH154"/>
    <mergeCell ref="DI153:DI154"/>
    <mergeCell ref="DJ153:DJ154"/>
    <mergeCell ref="DL153:DL154"/>
    <mergeCell ref="DM153:DM154"/>
    <mergeCell ref="DN153:DN154"/>
    <mergeCell ref="DO153:DO154"/>
    <mergeCell ref="DP153:DP154"/>
    <mergeCell ref="DQ153:DQ154"/>
    <mergeCell ref="DS153:DS154"/>
    <mergeCell ref="DT153:DT154"/>
    <mergeCell ref="DU153:DU154"/>
    <mergeCell ref="DV153:DV154"/>
    <mergeCell ref="DW153:DW154"/>
    <mergeCell ref="DX153:DX154"/>
    <mergeCell ref="DZ153:DZ154"/>
    <mergeCell ref="EA153:EA154"/>
    <mergeCell ref="EB153:EB154"/>
    <mergeCell ref="EC153:EC154"/>
    <mergeCell ref="ED153:ED154"/>
    <mergeCell ref="EE153:EE154"/>
    <mergeCell ref="EG153:EG154"/>
    <mergeCell ref="EH153:EH154"/>
    <mergeCell ref="EI153:EI154"/>
    <mergeCell ref="EJ153:EJ154"/>
    <mergeCell ref="EK153:EK154"/>
    <mergeCell ref="EL153:EL154"/>
    <mergeCell ref="EN153:EN154"/>
    <mergeCell ref="EO153:EO154"/>
    <mergeCell ref="EP153:EP154"/>
    <mergeCell ref="EQ153:EQ154"/>
    <mergeCell ref="ER153:ER154"/>
    <mergeCell ref="ES153:ES154"/>
    <mergeCell ref="EU153:EU154"/>
    <mergeCell ref="EV153:EV154"/>
    <mergeCell ref="EW153:EW154"/>
    <mergeCell ref="EX153:EX154"/>
    <mergeCell ref="EY153:EY154"/>
    <mergeCell ref="EZ153:EZ154"/>
    <mergeCell ref="FB153:FB154"/>
    <mergeCell ref="FC153:FC154"/>
    <mergeCell ref="FD153:FD154"/>
    <mergeCell ref="FE153:FE154"/>
    <mergeCell ref="FF153:FF154"/>
    <mergeCell ref="FG153:FG154"/>
    <mergeCell ref="FI153:FI154"/>
    <mergeCell ref="FJ153:FJ154"/>
    <mergeCell ref="FK153:FK154"/>
    <mergeCell ref="FL153:FL154"/>
    <mergeCell ref="FM153:FM154"/>
    <mergeCell ref="FN153:FN154"/>
    <mergeCell ref="FP153:FP154"/>
    <mergeCell ref="FQ153:FQ154"/>
    <mergeCell ref="FR153:FR154"/>
    <mergeCell ref="FS153:FS154"/>
    <mergeCell ref="FT153:FT154"/>
    <mergeCell ref="FU153:FU154"/>
    <mergeCell ref="FW153:FW154"/>
    <mergeCell ref="FX153:FX154"/>
    <mergeCell ref="FY153:FY154"/>
    <mergeCell ref="FZ153:FZ154"/>
    <mergeCell ref="GA153:GA154"/>
    <mergeCell ref="GB153:GB154"/>
    <mergeCell ref="GD153:GD154"/>
    <mergeCell ref="GE153:GE154"/>
    <mergeCell ref="GF153:GF154"/>
    <mergeCell ref="GG153:GG154"/>
    <mergeCell ref="GH153:GH154"/>
    <mergeCell ref="GI153:GI154"/>
    <mergeCell ref="GK153:GK154"/>
    <mergeCell ref="GL153:GL154"/>
    <mergeCell ref="GM153:GM154"/>
    <mergeCell ref="GN153:GN154"/>
    <mergeCell ref="GO153:GO154"/>
    <mergeCell ref="GP153:GP154"/>
    <mergeCell ref="GR153:GR154"/>
    <mergeCell ref="GS153:GS154"/>
    <mergeCell ref="GT153:GT154"/>
    <mergeCell ref="GU153:GU154"/>
    <mergeCell ref="GV153:GV154"/>
    <mergeCell ref="GW153:GW154"/>
    <mergeCell ref="GY153:GY154"/>
    <mergeCell ref="GZ153:GZ154"/>
    <mergeCell ref="HA153:HA154"/>
    <mergeCell ref="HB153:HB154"/>
    <mergeCell ref="HC153:HC154"/>
    <mergeCell ref="HD153:HD154"/>
    <mergeCell ref="HF153:HF154"/>
    <mergeCell ref="HG153:HG154"/>
    <mergeCell ref="HH153:HH154"/>
    <mergeCell ref="HI153:HI154"/>
    <mergeCell ref="HJ153:HJ154"/>
    <mergeCell ref="HK153:HK154"/>
    <mergeCell ref="HM153:HM154"/>
    <mergeCell ref="HN153:HN154"/>
    <mergeCell ref="HO153:HO154"/>
    <mergeCell ref="HP153:HP154"/>
    <mergeCell ref="HQ153:HQ154"/>
    <mergeCell ref="HR153:HR154"/>
    <mergeCell ref="HT153:HT154"/>
    <mergeCell ref="HU153:HU154"/>
    <mergeCell ref="HV153:HV154"/>
    <mergeCell ref="HW153:HW154"/>
    <mergeCell ref="HX153:HX154"/>
    <mergeCell ref="HY153:HY154"/>
    <mergeCell ref="IA153:IA154"/>
    <mergeCell ref="IB153:IB154"/>
    <mergeCell ref="IC153:IC154"/>
    <mergeCell ref="ID153:ID154"/>
    <mergeCell ref="IE153:IE154"/>
    <mergeCell ref="IF153:IF154"/>
    <mergeCell ref="IH153:IH154"/>
    <mergeCell ref="II153:II154"/>
    <mergeCell ref="IJ153:IJ154"/>
    <mergeCell ref="IK153:IK154"/>
    <mergeCell ref="IL153:IL154"/>
    <mergeCell ref="IM153:IM154"/>
    <mergeCell ref="IO153:IO154"/>
    <mergeCell ref="IP153:IP154"/>
    <mergeCell ref="IQ153:IQ154"/>
    <mergeCell ref="IR153:IR154"/>
    <mergeCell ref="IS153:IS154"/>
    <mergeCell ref="IT153:IT154"/>
    <mergeCell ref="IV153:IV154"/>
    <mergeCell ref="A155:A156"/>
    <mergeCell ref="B155:B156"/>
    <mergeCell ref="D155:D156"/>
    <mergeCell ref="E155:E156"/>
    <mergeCell ref="F155:F156"/>
    <mergeCell ref="G155:G156"/>
    <mergeCell ref="O155:O156"/>
    <mergeCell ref="P155:P156"/>
    <mergeCell ref="R155:R156"/>
    <mergeCell ref="S155:S156"/>
    <mergeCell ref="T155:T156"/>
    <mergeCell ref="U155:U156"/>
    <mergeCell ref="V155:V156"/>
    <mergeCell ref="W155:W156"/>
    <mergeCell ref="Y155:Y156"/>
    <mergeCell ref="Z155:Z156"/>
    <mergeCell ref="AA155:AA156"/>
    <mergeCell ref="AB155:AB156"/>
    <mergeCell ref="AC155:AC156"/>
    <mergeCell ref="AD155:AD156"/>
    <mergeCell ref="AF155:AF156"/>
    <mergeCell ref="AG155:AG156"/>
    <mergeCell ref="AH155:AH156"/>
    <mergeCell ref="AI155:AI156"/>
    <mergeCell ref="AJ155:AJ156"/>
    <mergeCell ref="AK155:AK156"/>
    <mergeCell ref="AM155:AM156"/>
    <mergeCell ref="AN155:AN156"/>
    <mergeCell ref="AO155:AO156"/>
    <mergeCell ref="AP155:AP156"/>
    <mergeCell ref="AQ155:AQ156"/>
    <mergeCell ref="AR155:AR156"/>
    <mergeCell ref="AT155:AT156"/>
    <mergeCell ref="AU155:AU156"/>
    <mergeCell ref="AV155:AV156"/>
    <mergeCell ref="AW155:AW156"/>
    <mergeCell ref="AX155:AX156"/>
    <mergeCell ref="AY155:AY156"/>
    <mergeCell ref="BA155:BA156"/>
    <mergeCell ref="BB155:BB156"/>
    <mergeCell ref="BC155:BC156"/>
    <mergeCell ref="BD155:BD156"/>
    <mergeCell ref="BE155:BE156"/>
    <mergeCell ref="BF155:BF156"/>
    <mergeCell ref="BH155:BH156"/>
    <mergeCell ref="BI155:BI156"/>
    <mergeCell ref="BJ155:BJ156"/>
    <mergeCell ref="BK155:BK156"/>
    <mergeCell ref="BL155:BL156"/>
    <mergeCell ref="BM155:BM156"/>
    <mergeCell ref="BO155:BO156"/>
    <mergeCell ref="BP155:BP156"/>
    <mergeCell ref="BQ155:BQ156"/>
    <mergeCell ref="BR155:BR156"/>
    <mergeCell ref="BS155:BS156"/>
    <mergeCell ref="BT155:BT156"/>
    <mergeCell ref="BV155:BV156"/>
    <mergeCell ref="BW155:BW156"/>
    <mergeCell ref="BX155:BX156"/>
    <mergeCell ref="BY155:BY156"/>
    <mergeCell ref="BZ155:BZ156"/>
    <mergeCell ref="CA155:CA156"/>
    <mergeCell ref="CC155:CC156"/>
    <mergeCell ref="CD155:CD156"/>
    <mergeCell ref="CE155:CE156"/>
    <mergeCell ref="CF155:CF156"/>
    <mergeCell ref="CG155:CG156"/>
    <mergeCell ref="CH155:CH156"/>
    <mergeCell ref="CJ155:CJ156"/>
    <mergeCell ref="CK155:CK156"/>
    <mergeCell ref="CL155:CL156"/>
    <mergeCell ref="CM155:CM156"/>
    <mergeCell ref="CN155:CN156"/>
    <mergeCell ref="CO155:CO156"/>
    <mergeCell ref="CQ155:CQ156"/>
    <mergeCell ref="CR155:CR156"/>
    <mergeCell ref="CS155:CS156"/>
    <mergeCell ref="CT155:CT156"/>
    <mergeCell ref="CU155:CU156"/>
    <mergeCell ref="CV155:CV156"/>
    <mergeCell ref="CX155:CX156"/>
    <mergeCell ref="CY155:CY156"/>
    <mergeCell ref="CZ155:CZ156"/>
    <mergeCell ref="DA155:DA156"/>
    <mergeCell ref="DB155:DB156"/>
    <mergeCell ref="DC155:DC156"/>
    <mergeCell ref="DE155:DE156"/>
    <mergeCell ref="DF155:DF156"/>
    <mergeCell ref="DG155:DG156"/>
    <mergeCell ref="DH155:DH156"/>
    <mergeCell ref="DI155:DI156"/>
    <mergeCell ref="DJ155:DJ156"/>
    <mergeCell ref="DL155:DL156"/>
    <mergeCell ref="DM155:DM156"/>
    <mergeCell ref="DN155:DN156"/>
    <mergeCell ref="DO155:DO156"/>
    <mergeCell ref="DP155:DP156"/>
    <mergeCell ref="DQ155:DQ156"/>
    <mergeCell ref="DS155:DS156"/>
    <mergeCell ref="DT155:DT156"/>
    <mergeCell ref="DU155:DU156"/>
    <mergeCell ref="DV155:DV156"/>
    <mergeCell ref="DW155:DW156"/>
    <mergeCell ref="DX155:DX156"/>
    <mergeCell ref="DZ155:DZ156"/>
    <mergeCell ref="EA155:EA156"/>
    <mergeCell ref="EB155:EB156"/>
    <mergeCell ref="EC155:EC156"/>
    <mergeCell ref="ED155:ED156"/>
    <mergeCell ref="EE155:EE156"/>
    <mergeCell ref="EG155:EG156"/>
    <mergeCell ref="EH155:EH156"/>
    <mergeCell ref="EI155:EI156"/>
    <mergeCell ref="EJ155:EJ156"/>
    <mergeCell ref="EK155:EK156"/>
    <mergeCell ref="EL155:EL156"/>
    <mergeCell ref="EN155:EN156"/>
    <mergeCell ref="EO155:EO156"/>
    <mergeCell ref="EP155:EP156"/>
    <mergeCell ref="EQ155:EQ156"/>
    <mergeCell ref="ER155:ER156"/>
    <mergeCell ref="ES155:ES156"/>
    <mergeCell ref="EU155:EU156"/>
    <mergeCell ref="EV155:EV156"/>
    <mergeCell ref="EW155:EW156"/>
    <mergeCell ref="EX155:EX156"/>
    <mergeCell ref="EY155:EY156"/>
    <mergeCell ref="EZ155:EZ156"/>
    <mergeCell ref="FB155:FB156"/>
    <mergeCell ref="FC155:FC156"/>
    <mergeCell ref="FD155:FD156"/>
    <mergeCell ref="FE155:FE156"/>
    <mergeCell ref="FF155:FF156"/>
    <mergeCell ref="FG155:FG156"/>
    <mergeCell ref="FI155:FI156"/>
    <mergeCell ref="FJ155:FJ156"/>
    <mergeCell ref="FK155:FK156"/>
    <mergeCell ref="FL155:FL156"/>
    <mergeCell ref="FM155:FM156"/>
    <mergeCell ref="FN155:FN156"/>
    <mergeCell ref="FP155:FP156"/>
    <mergeCell ref="FQ155:FQ156"/>
    <mergeCell ref="FR155:FR156"/>
    <mergeCell ref="FS155:FS156"/>
    <mergeCell ref="FT155:FT156"/>
    <mergeCell ref="FU155:FU156"/>
    <mergeCell ref="FW155:FW156"/>
    <mergeCell ref="FX155:FX156"/>
    <mergeCell ref="FY155:FY156"/>
    <mergeCell ref="FZ155:FZ156"/>
    <mergeCell ref="GA155:GA156"/>
    <mergeCell ref="GB155:GB156"/>
    <mergeCell ref="GD155:GD156"/>
    <mergeCell ref="GE155:GE156"/>
    <mergeCell ref="GF155:GF156"/>
    <mergeCell ref="GG155:GG156"/>
    <mergeCell ref="GH155:GH156"/>
    <mergeCell ref="GI155:GI156"/>
    <mergeCell ref="GK155:GK156"/>
    <mergeCell ref="GL155:GL156"/>
    <mergeCell ref="GM155:GM156"/>
    <mergeCell ref="GN155:GN156"/>
    <mergeCell ref="GO155:GO156"/>
    <mergeCell ref="GP155:GP156"/>
    <mergeCell ref="GR155:GR156"/>
    <mergeCell ref="GS155:GS156"/>
    <mergeCell ref="GT155:GT156"/>
    <mergeCell ref="GU155:GU156"/>
    <mergeCell ref="GV155:GV156"/>
    <mergeCell ref="GW155:GW156"/>
    <mergeCell ref="GY155:GY156"/>
    <mergeCell ref="GZ155:GZ156"/>
    <mergeCell ref="HA155:HA156"/>
    <mergeCell ref="HB155:HB156"/>
    <mergeCell ref="HC155:HC156"/>
    <mergeCell ref="HD155:HD156"/>
    <mergeCell ref="HF155:HF156"/>
    <mergeCell ref="HG155:HG156"/>
    <mergeCell ref="HH155:HH156"/>
    <mergeCell ref="HI155:HI156"/>
    <mergeCell ref="HJ155:HJ156"/>
    <mergeCell ref="HK155:HK156"/>
    <mergeCell ref="HM155:HM156"/>
    <mergeCell ref="HN155:HN156"/>
    <mergeCell ref="HO155:HO156"/>
    <mergeCell ref="HP155:HP156"/>
    <mergeCell ref="HQ155:HQ156"/>
    <mergeCell ref="HR155:HR156"/>
    <mergeCell ref="HT155:HT156"/>
    <mergeCell ref="HU155:HU156"/>
    <mergeCell ref="HV155:HV156"/>
    <mergeCell ref="HW155:HW156"/>
    <mergeCell ref="HX155:HX156"/>
    <mergeCell ref="HY155:HY156"/>
    <mergeCell ref="IA155:IA156"/>
    <mergeCell ref="IB155:IB156"/>
    <mergeCell ref="IC155:IC156"/>
    <mergeCell ref="ID155:ID156"/>
    <mergeCell ref="IE155:IE156"/>
    <mergeCell ref="IF155:IF156"/>
    <mergeCell ref="IH155:IH156"/>
    <mergeCell ref="II155:II156"/>
    <mergeCell ref="IJ155:IJ156"/>
    <mergeCell ref="IK155:IK156"/>
    <mergeCell ref="IL155:IL156"/>
    <mergeCell ref="IM155:IM156"/>
    <mergeCell ref="IO155:IO156"/>
    <mergeCell ref="IP155:IP156"/>
    <mergeCell ref="IQ155:IQ156"/>
    <mergeCell ref="IR155:IR156"/>
    <mergeCell ref="IS155:IS156"/>
    <mergeCell ref="IT155:IT156"/>
    <mergeCell ref="IV155:IV156"/>
    <mergeCell ref="A157:A158"/>
    <mergeCell ref="B157:B158"/>
    <mergeCell ref="D157:D158"/>
    <mergeCell ref="E157:E158"/>
    <mergeCell ref="F157:F158"/>
    <mergeCell ref="G157:G158"/>
    <mergeCell ref="O157:O158"/>
    <mergeCell ref="P157:P158"/>
    <mergeCell ref="R157:R158"/>
    <mergeCell ref="S157:S158"/>
    <mergeCell ref="T157:T158"/>
    <mergeCell ref="U157:U158"/>
    <mergeCell ref="V157:V158"/>
    <mergeCell ref="W157:W158"/>
    <mergeCell ref="Y157:Y158"/>
    <mergeCell ref="Z157:Z158"/>
    <mergeCell ref="AA157:AA158"/>
    <mergeCell ref="AB157:AB158"/>
    <mergeCell ref="AC157:AC158"/>
    <mergeCell ref="AD157:AD158"/>
    <mergeCell ref="AF157:AF158"/>
    <mergeCell ref="AG157:AG158"/>
    <mergeCell ref="AH157:AH158"/>
    <mergeCell ref="AI157:AI158"/>
    <mergeCell ref="AJ157:AJ158"/>
    <mergeCell ref="AK157:AK158"/>
    <mergeCell ref="AM157:AM158"/>
    <mergeCell ref="AN157:AN158"/>
    <mergeCell ref="AO157:AO158"/>
    <mergeCell ref="AP157:AP158"/>
    <mergeCell ref="AQ157:AQ158"/>
    <mergeCell ref="AR157:AR158"/>
    <mergeCell ref="AT157:AT158"/>
    <mergeCell ref="AU157:AU158"/>
    <mergeCell ref="AV157:AV158"/>
    <mergeCell ref="AW157:AW158"/>
    <mergeCell ref="AX157:AX158"/>
    <mergeCell ref="AY157:AY158"/>
    <mergeCell ref="BA157:BA158"/>
    <mergeCell ref="BB157:BB158"/>
    <mergeCell ref="BC157:BC158"/>
    <mergeCell ref="BD157:BD158"/>
    <mergeCell ref="BE157:BE158"/>
    <mergeCell ref="BF157:BF158"/>
    <mergeCell ref="BH157:BH158"/>
    <mergeCell ref="BI157:BI158"/>
    <mergeCell ref="BJ157:BJ158"/>
    <mergeCell ref="BK157:BK158"/>
    <mergeCell ref="BL157:BL158"/>
    <mergeCell ref="BM157:BM158"/>
    <mergeCell ref="BO157:BO158"/>
    <mergeCell ref="BP157:BP158"/>
    <mergeCell ref="BQ157:BQ158"/>
    <mergeCell ref="BR157:BR158"/>
    <mergeCell ref="BS157:BS158"/>
    <mergeCell ref="BT157:BT158"/>
    <mergeCell ref="BV157:BV158"/>
    <mergeCell ref="BW157:BW158"/>
    <mergeCell ref="BX157:BX158"/>
    <mergeCell ref="BY157:BY158"/>
    <mergeCell ref="BZ157:BZ158"/>
    <mergeCell ref="CA157:CA158"/>
    <mergeCell ref="CC157:CC158"/>
    <mergeCell ref="CD157:CD158"/>
    <mergeCell ref="CE157:CE158"/>
    <mergeCell ref="CF157:CF158"/>
    <mergeCell ref="CG157:CG158"/>
    <mergeCell ref="CH157:CH158"/>
    <mergeCell ref="CJ157:CJ158"/>
    <mergeCell ref="CK157:CK158"/>
    <mergeCell ref="CL157:CL158"/>
    <mergeCell ref="CM157:CM158"/>
    <mergeCell ref="CN157:CN158"/>
    <mergeCell ref="CO157:CO158"/>
    <mergeCell ref="CQ157:CQ158"/>
    <mergeCell ref="CR157:CR158"/>
    <mergeCell ref="CS157:CS158"/>
    <mergeCell ref="CT157:CT158"/>
    <mergeCell ref="CU157:CU158"/>
    <mergeCell ref="CV157:CV158"/>
    <mergeCell ref="CX157:CX158"/>
    <mergeCell ref="CY157:CY158"/>
    <mergeCell ref="CZ157:CZ158"/>
    <mergeCell ref="DA157:DA158"/>
    <mergeCell ref="DB157:DB158"/>
    <mergeCell ref="DC157:DC158"/>
    <mergeCell ref="DE157:DE158"/>
    <mergeCell ref="DF157:DF158"/>
    <mergeCell ref="DG157:DG158"/>
    <mergeCell ref="DH157:DH158"/>
    <mergeCell ref="DI157:DI158"/>
    <mergeCell ref="DJ157:DJ158"/>
    <mergeCell ref="DL157:DL158"/>
    <mergeCell ref="DM157:DM158"/>
    <mergeCell ref="DN157:DN158"/>
    <mergeCell ref="DO157:DO158"/>
    <mergeCell ref="DP157:DP158"/>
    <mergeCell ref="DQ157:DQ158"/>
    <mergeCell ref="DS157:DS158"/>
    <mergeCell ref="DT157:DT158"/>
    <mergeCell ref="DU157:DU158"/>
    <mergeCell ref="DV157:DV158"/>
    <mergeCell ref="DW157:DW158"/>
    <mergeCell ref="DX157:DX158"/>
    <mergeCell ref="DZ157:DZ158"/>
    <mergeCell ref="EA157:EA158"/>
    <mergeCell ref="EB157:EB158"/>
    <mergeCell ref="EC157:EC158"/>
    <mergeCell ref="ED157:ED158"/>
    <mergeCell ref="EE157:EE158"/>
    <mergeCell ref="EG157:EG158"/>
    <mergeCell ref="EH157:EH158"/>
    <mergeCell ref="EI157:EI158"/>
    <mergeCell ref="EJ157:EJ158"/>
    <mergeCell ref="EK157:EK158"/>
    <mergeCell ref="EL157:EL158"/>
    <mergeCell ref="EN157:EN158"/>
    <mergeCell ref="EO157:EO158"/>
    <mergeCell ref="EP157:EP158"/>
    <mergeCell ref="EQ157:EQ158"/>
    <mergeCell ref="ER157:ER158"/>
    <mergeCell ref="ES157:ES158"/>
    <mergeCell ref="EU157:EU158"/>
    <mergeCell ref="EV157:EV158"/>
    <mergeCell ref="EW157:EW158"/>
    <mergeCell ref="EX157:EX158"/>
    <mergeCell ref="EY157:EY158"/>
    <mergeCell ref="EZ157:EZ158"/>
    <mergeCell ref="FB157:FB158"/>
    <mergeCell ref="FC157:FC158"/>
    <mergeCell ref="FD157:FD158"/>
    <mergeCell ref="FE157:FE158"/>
    <mergeCell ref="FF157:FF158"/>
    <mergeCell ref="FG157:FG158"/>
    <mergeCell ref="FI157:FI158"/>
    <mergeCell ref="FJ157:FJ158"/>
    <mergeCell ref="FK157:FK158"/>
    <mergeCell ref="FL157:FL158"/>
    <mergeCell ref="FM157:FM158"/>
    <mergeCell ref="FN157:FN158"/>
    <mergeCell ref="FP157:FP158"/>
    <mergeCell ref="FQ157:FQ158"/>
    <mergeCell ref="FR157:FR158"/>
    <mergeCell ref="FS157:FS158"/>
    <mergeCell ref="FT157:FT158"/>
    <mergeCell ref="FU157:FU158"/>
    <mergeCell ref="FW157:FW158"/>
    <mergeCell ref="FX157:FX158"/>
    <mergeCell ref="FY157:FY158"/>
    <mergeCell ref="FZ157:FZ158"/>
    <mergeCell ref="GA157:GA158"/>
    <mergeCell ref="GB157:GB158"/>
    <mergeCell ref="GD157:GD158"/>
    <mergeCell ref="GE157:GE158"/>
    <mergeCell ref="GF157:GF158"/>
    <mergeCell ref="GG157:GG158"/>
    <mergeCell ref="GH157:GH158"/>
    <mergeCell ref="GI157:GI158"/>
    <mergeCell ref="GK157:GK158"/>
    <mergeCell ref="GL157:GL158"/>
    <mergeCell ref="GM157:GM158"/>
    <mergeCell ref="GN157:GN158"/>
    <mergeCell ref="GO157:GO158"/>
    <mergeCell ref="GP157:GP158"/>
    <mergeCell ref="GR157:GR158"/>
    <mergeCell ref="GS157:GS158"/>
    <mergeCell ref="GT157:GT158"/>
    <mergeCell ref="GU157:GU158"/>
    <mergeCell ref="GV157:GV158"/>
    <mergeCell ref="GW157:GW158"/>
    <mergeCell ref="GY157:GY158"/>
    <mergeCell ref="GZ157:GZ158"/>
    <mergeCell ref="HA157:HA158"/>
    <mergeCell ref="HB157:HB158"/>
    <mergeCell ref="HC157:HC158"/>
    <mergeCell ref="HD157:HD158"/>
    <mergeCell ref="HF157:HF158"/>
    <mergeCell ref="HG157:HG158"/>
    <mergeCell ref="HH157:HH158"/>
    <mergeCell ref="HI157:HI158"/>
    <mergeCell ref="HJ157:HJ158"/>
    <mergeCell ref="HK157:HK158"/>
    <mergeCell ref="HM157:HM158"/>
    <mergeCell ref="HN157:HN158"/>
    <mergeCell ref="HO157:HO158"/>
    <mergeCell ref="HP157:HP158"/>
    <mergeCell ref="HQ157:HQ158"/>
    <mergeCell ref="HR157:HR158"/>
    <mergeCell ref="HT157:HT158"/>
    <mergeCell ref="HU157:HU158"/>
    <mergeCell ref="HV157:HV158"/>
    <mergeCell ref="HW157:HW158"/>
    <mergeCell ref="HX157:HX158"/>
    <mergeCell ref="HY157:HY158"/>
    <mergeCell ref="IA157:IA158"/>
    <mergeCell ref="IB157:IB158"/>
    <mergeCell ref="IC157:IC158"/>
    <mergeCell ref="ID157:ID158"/>
    <mergeCell ref="IE157:IE158"/>
    <mergeCell ref="IF157:IF158"/>
    <mergeCell ref="IH157:IH158"/>
    <mergeCell ref="II157:II158"/>
    <mergeCell ref="IJ157:IJ158"/>
    <mergeCell ref="IK157:IK158"/>
    <mergeCell ref="IL157:IL158"/>
    <mergeCell ref="IM157:IM158"/>
    <mergeCell ref="IO157:IO158"/>
    <mergeCell ref="IP157:IP158"/>
    <mergeCell ref="IQ157:IQ158"/>
    <mergeCell ref="IR157:IR158"/>
    <mergeCell ref="IS157:IS158"/>
    <mergeCell ref="IT157:IT158"/>
    <mergeCell ref="IV157:IV158"/>
    <mergeCell ref="A159:F159"/>
    <mergeCell ref="O159:T159"/>
    <mergeCell ref="V159:AA159"/>
    <mergeCell ref="AC159:AH159"/>
    <mergeCell ref="AJ159:AO159"/>
    <mergeCell ref="AQ159:AV159"/>
    <mergeCell ref="AX159:BC159"/>
    <mergeCell ref="BE159:BJ159"/>
    <mergeCell ref="BL159:BQ159"/>
    <mergeCell ref="BS159:BX159"/>
    <mergeCell ref="BZ159:CE159"/>
    <mergeCell ref="CG159:CL159"/>
    <mergeCell ref="CN159:CS159"/>
    <mergeCell ref="CU159:CZ159"/>
    <mergeCell ref="DB159:DG159"/>
    <mergeCell ref="DI159:DN159"/>
    <mergeCell ref="DP159:DU159"/>
    <mergeCell ref="DW159:EB159"/>
    <mergeCell ref="ED159:EI159"/>
    <mergeCell ref="EK159:EP159"/>
    <mergeCell ref="ER159:EW159"/>
    <mergeCell ref="EY159:FD159"/>
    <mergeCell ref="FF159:FK159"/>
    <mergeCell ref="FM159:FR159"/>
    <mergeCell ref="FT159:FY159"/>
    <mergeCell ref="GA159:GF159"/>
    <mergeCell ref="GH159:GM159"/>
    <mergeCell ref="GO159:GT159"/>
    <mergeCell ref="GV159:HA159"/>
    <mergeCell ref="HC159:HH159"/>
    <mergeCell ref="HJ159:HO159"/>
    <mergeCell ref="HQ159:HV159"/>
    <mergeCell ref="HX159:IC159"/>
    <mergeCell ref="IE159:IJ159"/>
    <mergeCell ref="IL159:IQ159"/>
    <mergeCell ref="IS159:IV159"/>
    <mergeCell ref="A160:G160"/>
    <mergeCell ref="O160:U160"/>
    <mergeCell ref="V160:AB160"/>
    <mergeCell ref="AC160:AI160"/>
    <mergeCell ref="AJ160:AP160"/>
    <mergeCell ref="AQ160:AW160"/>
    <mergeCell ref="AX160:BD160"/>
    <mergeCell ref="BE160:BK160"/>
    <mergeCell ref="BL160:BR160"/>
    <mergeCell ref="BS160:BY160"/>
    <mergeCell ref="BZ160:CF160"/>
    <mergeCell ref="CG160:CM160"/>
    <mergeCell ref="CN160:CT160"/>
    <mergeCell ref="CU160:DA160"/>
    <mergeCell ref="DB160:DH160"/>
    <mergeCell ref="DI160:DO160"/>
    <mergeCell ref="DP160:DV160"/>
    <mergeCell ref="DW160:EC160"/>
    <mergeCell ref="ED160:EJ160"/>
    <mergeCell ref="EK160:EQ160"/>
    <mergeCell ref="ER160:EX160"/>
    <mergeCell ref="EY160:FE160"/>
    <mergeCell ref="FF160:FL160"/>
    <mergeCell ref="FM160:FS160"/>
    <mergeCell ref="FT160:FZ160"/>
    <mergeCell ref="GA160:GG160"/>
    <mergeCell ref="GH160:GN160"/>
    <mergeCell ref="GO160:GU160"/>
    <mergeCell ref="GV160:HB160"/>
    <mergeCell ref="HC160:HI160"/>
    <mergeCell ref="HJ160:HP160"/>
    <mergeCell ref="HQ160:HW160"/>
    <mergeCell ref="HX160:ID160"/>
    <mergeCell ref="IE160:IK160"/>
    <mergeCell ref="IL160:IR160"/>
    <mergeCell ref="IS160:IV160"/>
    <mergeCell ref="A161:A162"/>
    <mergeCell ref="B161:B162"/>
    <mergeCell ref="D161:D162"/>
    <mergeCell ref="E161:E162"/>
    <mergeCell ref="F161:F162"/>
    <mergeCell ref="G161:G162"/>
    <mergeCell ref="O161:O162"/>
    <mergeCell ref="P161:P162"/>
    <mergeCell ref="R161:R162"/>
    <mergeCell ref="S161:S162"/>
    <mergeCell ref="T161:T162"/>
    <mergeCell ref="U161:U162"/>
    <mergeCell ref="V161:V162"/>
    <mergeCell ref="W161:W162"/>
    <mergeCell ref="Y161:Y162"/>
    <mergeCell ref="Z161:Z162"/>
    <mergeCell ref="AA161:AA162"/>
    <mergeCell ref="AB161:AB162"/>
    <mergeCell ref="AC161:AC162"/>
    <mergeCell ref="AD161:AD162"/>
    <mergeCell ref="AF161:AF162"/>
    <mergeCell ref="AG161:AG162"/>
    <mergeCell ref="AH161:AH162"/>
    <mergeCell ref="AI161:AI162"/>
    <mergeCell ref="AJ161:AJ162"/>
    <mergeCell ref="AK161:AK162"/>
    <mergeCell ref="AM161:AM162"/>
    <mergeCell ref="AN161:AN162"/>
    <mergeCell ref="AO161:AO162"/>
    <mergeCell ref="AP161:AP162"/>
    <mergeCell ref="AQ161:AQ162"/>
    <mergeCell ref="AR161:AR162"/>
    <mergeCell ref="AT161:AT162"/>
    <mergeCell ref="AU161:AU162"/>
    <mergeCell ref="AV161:AV162"/>
    <mergeCell ref="AW161:AW162"/>
    <mergeCell ref="AX161:AX162"/>
    <mergeCell ref="AY161:AY162"/>
    <mergeCell ref="BA161:BA162"/>
    <mergeCell ref="BB161:BB162"/>
    <mergeCell ref="BC161:BC162"/>
    <mergeCell ref="BD161:BD162"/>
    <mergeCell ref="BE161:BE162"/>
    <mergeCell ref="BF161:BF162"/>
    <mergeCell ref="BH161:BH162"/>
    <mergeCell ref="BI161:BI162"/>
    <mergeCell ref="BJ161:BJ162"/>
    <mergeCell ref="BK161:BK162"/>
    <mergeCell ref="BL161:BL162"/>
    <mergeCell ref="BM161:BM162"/>
    <mergeCell ref="BO161:BO162"/>
    <mergeCell ref="BP161:BP162"/>
    <mergeCell ref="BQ161:BQ162"/>
    <mergeCell ref="BR161:BR162"/>
    <mergeCell ref="BS161:BS162"/>
    <mergeCell ref="BT161:BT162"/>
    <mergeCell ref="BV161:BV162"/>
    <mergeCell ref="BW161:BW162"/>
    <mergeCell ref="BX161:BX162"/>
    <mergeCell ref="BY161:BY162"/>
    <mergeCell ref="BZ161:BZ162"/>
    <mergeCell ref="CA161:CA162"/>
    <mergeCell ref="CC161:CC162"/>
    <mergeCell ref="CD161:CD162"/>
    <mergeCell ref="CE161:CE162"/>
    <mergeCell ref="CF161:CF162"/>
    <mergeCell ref="CG161:CG162"/>
    <mergeCell ref="CH161:CH162"/>
    <mergeCell ref="CJ161:CJ162"/>
    <mergeCell ref="CK161:CK162"/>
    <mergeCell ref="CL161:CL162"/>
    <mergeCell ref="CM161:CM162"/>
    <mergeCell ref="CN161:CN162"/>
    <mergeCell ref="CO161:CO162"/>
    <mergeCell ref="CQ161:CQ162"/>
    <mergeCell ref="CR161:CR162"/>
    <mergeCell ref="CS161:CS162"/>
    <mergeCell ref="CT161:CT162"/>
    <mergeCell ref="CU161:CU162"/>
    <mergeCell ref="CV161:CV162"/>
    <mergeCell ref="CX161:CX162"/>
    <mergeCell ref="CY161:CY162"/>
    <mergeCell ref="CZ161:CZ162"/>
    <mergeCell ref="DA161:DA162"/>
    <mergeCell ref="DB161:DB162"/>
    <mergeCell ref="DC161:DC162"/>
    <mergeCell ref="DE161:DE162"/>
    <mergeCell ref="DF161:DF162"/>
    <mergeCell ref="DG161:DG162"/>
    <mergeCell ref="DH161:DH162"/>
    <mergeCell ref="DI161:DI162"/>
    <mergeCell ref="DJ161:DJ162"/>
    <mergeCell ref="DL161:DL162"/>
    <mergeCell ref="DM161:DM162"/>
    <mergeCell ref="DN161:DN162"/>
    <mergeCell ref="DO161:DO162"/>
    <mergeCell ref="DP161:DP162"/>
    <mergeCell ref="DQ161:DQ162"/>
    <mergeCell ref="DS161:DS162"/>
    <mergeCell ref="DT161:DT162"/>
    <mergeCell ref="DU161:DU162"/>
    <mergeCell ref="DV161:DV162"/>
    <mergeCell ref="DW161:DW162"/>
    <mergeCell ref="DX161:DX162"/>
    <mergeCell ref="DZ161:DZ162"/>
    <mergeCell ref="EA161:EA162"/>
    <mergeCell ref="EB161:EB162"/>
    <mergeCell ref="EC161:EC162"/>
    <mergeCell ref="ED161:ED162"/>
    <mergeCell ref="EE161:EE162"/>
    <mergeCell ref="EG161:EG162"/>
    <mergeCell ref="EH161:EH162"/>
    <mergeCell ref="EI161:EI162"/>
    <mergeCell ref="EJ161:EJ162"/>
    <mergeCell ref="EK161:EK162"/>
    <mergeCell ref="EL161:EL162"/>
    <mergeCell ref="EN161:EN162"/>
    <mergeCell ref="EO161:EO162"/>
    <mergeCell ref="EP161:EP162"/>
    <mergeCell ref="EQ161:EQ162"/>
    <mergeCell ref="ER161:ER162"/>
    <mergeCell ref="ES161:ES162"/>
    <mergeCell ref="EU161:EU162"/>
    <mergeCell ref="EV161:EV162"/>
    <mergeCell ref="EW161:EW162"/>
    <mergeCell ref="EX161:EX162"/>
    <mergeCell ref="EY161:EY162"/>
    <mergeCell ref="EZ161:EZ162"/>
    <mergeCell ref="FB161:FB162"/>
    <mergeCell ref="FC161:FC162"/>
    <mergeCell ref="FD161:FD162"/>
    <mergeCell ref="FE161:FE162"/>
    <mergeCell ref="FF161:FF162"/>
    <mergeCell ref="FG161:FG162"/>
    <mergeCell ref="FI161:FI162"/>
    <mergeCell ref="FJ161:FJ162"/>
    <mergeCell ref="FK161:FK162"/>
    <mergeCell ref="FL161:FL162"/>
    <mergeCell ref="FM161:FM162"/>
    <mergeCell ref="FN161:FN162"/>
    <mergeCell ref="FP161:FP162"/>
    <mergeCell ref="FQ161:FQ162"/>
    <mergeCell ref="FR161:FR162"/>
    <mergeCell ref="FS161:FS162"/>
    <mergeCell ref="FT161:FT162"/>
    <mergeCell ref="FU161:FU162"/>
    <mergeCell ref="FW161:FW162"/>
    <mergeCell ref="FX161:FX162"/>
    <mergeCell ref="FY161:FY162"/>
    <mergeCell ref="FZ161:FZ162"/>
    <mergeCell ref="GA161:GA162"/>
    <mergeCell ref="GB161:GB162"/>
    <mergeCell ref="GD161:GD162"/>
    <mergeCell ref="GE161:GE162"/>
    <mergeCell ref="GF161:GF162"/>
    <mergeCell ref="GG161:GG162"/>
    <mergeCell ref="GH161:GH162"/>
    <mergeCell ref="GI161:GI162"/>
    <mergeCell ref="GK161:GK162"/>
    <mergeCell ref="GL161:GL162"/>
    <mergeCell ref="GM161:GM162"/>
    <mergeCell ref="GN161:GN162"/>
    <mergeCell ref="GO161:GO162"/>
    <mergeCell ref="GP161:GP162"/>
    <mergeCell ref="GR161:GR162"/>
    <mergeCell ref="GS161:GS162"/>
    <mergeCell ref="GT161:GT162"/>
    <mergeCell ref="GU161:GU162"/>
    <mergeCell ref="GV161:GV162"/>
    <mergeCell ref="GW161:GW162"/>
    <mergeCell ref="GY161:GY162"/>
    <mergeCell ref="GZ161:GZ162"/>
    <mergeCell ref="HA161:HA162"/>
    <mergeCell ref="HB161:HB162"/>
    <mergeCell ref="HC161:HC162"/>
    <mergeCell ref="HD161:HD162"/>
    <mergeCell ref="HF161:HF162"/>
    <mergeCell ref="HG161:HG162"/>
    <mergeCell ref="HH161:HH162"/>
    <mergeCell ref="HI161:HI162"/>
    <mergeCell ref="HJ161:HJ162"/>
    <mergeCell ref="HK161:HK162"/>
    <mergeCell ref="HM161:HM162"/>
    <mergeCell ref="HN161:HN162"/>
    <mergeCell ref="HO161:HO162"/>
    <mergeCell ref="HP161:HP162"/>
    <mergeCell ref="HQ161:HQ162"/>
    <mergeCell ref="HR161:HR162"/>
    <mergeCell ref="HT161:HT162"/>
    <mergeCell ref="HU161:HU162"/>
    <mergeCell ref="HV161:HV162"/>
    <mergeCell ref="HW161:HW162"/>
    <mergeCell ref="HX161:HX162"/>
    <mergeCell ref="HY161:HY162"/>
    <mergeCell ref="IA161:IA162"/>
    <mergeCell ref="IB161:IB162"/>
    <mergeCell ref="IC161:IC162"/>
    <mergeCell ref="ID161:ID162"/>
    <mergeCell ref="IE161:IE162"/>
    <mergeCell ref="IF161:IF162"/>
    <mergeCell ref="IH161:IH162"/>
    <mergeCell ref="II161:II162"/>
    <mergeCell ref="IJ161:IJ162"/>
    <mergeCell ref="IK161:IK162"/>
    <mergeCell ref="IL161:IL162"/>
    <mergeCell ref="IM161:IM162"/>
    <mergeCell ref="IO161:IO162"/>
    <mergeCell ref="IP161:IP162"/>
    <mergeCell ref="IQ161:IQ162"/>
    <mergeCell ref="IR161:IR162"/>
    <mergeCell ref="IS161:IS162"/>
    <mergeCell ref="IT161:IT162"/>
    <mergeCell ref="IV161:IV162"/>
    <mergeCell ref="A163:A164"/>
    <mergeCell ref="B163:B164"/>
    <mergeCell ref="D163:D164"/>
    <mergeCell ref="E163:E164"/>
    <mergeCell ref="F163:F164"/>
    <mergeCell ref="G163:G164"/>
    <mergeCell ref="O163:O164"/>
    <mergeCell ref="P163:P164"/>
    <mergeCell ref="R163:R164"/>
    <mergeCell ref="S163:S164"/>
    <mergeCell ref="T163:T164"/>
    <mergeCell ref="U163:U164"/>
    <mergeCell ref="V163:V164"/>
    <mergeCell ref="W163:W164"/>
    <mergeCell ref="Y163:Y164"/>
    <mergeCell ref="Z163:Z164"/>
    <mergeCell ref="AA163:AA164"/>
    <mergeCell ref="AB163:AB164"/>
    <mergeCell ref="AC163:AC164"/>
    <mergeCell ref="AD163:AD164"/>
    <mergeCell ref="AF163:AF164"/>
    <mergeCell ref="AG163:AG164"/>
    <mergeCell ref="AH163:AH164"/>
    <mergeCell ref="AI163:AI164"/>
    <mergeCell ref="AJ163:AJ164"/>
    <mergeCell ref="AK163:AK164"/>
    <mergeCell ref="AM163:AM164"/>
    <mergeCell ref="AN163:AN164"/>
    <mergeCell ref="AO163:AO164"/>
    <mergeCell ref="AP163:AP164"/>
    <mergeCell ref="AQ163:AQ164"/>
    <mergeCell ref="AR163:AR164"/>
    <mergeCell ref="AT163:AT164"/>
    <mergeCell ref="AU163:AU164"/>
    <mergeCell ref="AV163:AV164"/>
    <mergeCell ref="AW163:AW164"/>
    <mergeCell ref="AX163:AX164"/>
    <mergeCell ref="AY163:AY164"/>
    <mergeCell ref="BA163:BA164"/>
    <mergeCell ref="BB163:BB164"/>
    <mergeCell ref="BC163:BC164"/>
    <mergeCell ref="BD163:BD164"/>
    <mergeCell ref="BE163:BE164"/>
    <mergeCell ref="BF163:BF164"/>
    <mergeCell ref="BH163:BH164"/>
    <mergeCell ref="BI163:BI164"/>
    <mergeCell ref="BJ163:BJ164"/>
    <mergeCell ref="BK163:BK164"/>
    <mergeCell ref="BL163:BL164"/>
    <mergeCell ref="BM163:BM164"/>
    <mergeCell ref="BO163:BO164"/>
    <mergeCell ref="BP163:BP164"/>
    <mergeCell ref="BQ163:BQ164"/>
    <mergeCell ref="BR163:BR164"/>
    <mergeCell ref="BS163:BS164"/>
    <mergeCell ref="BT163:BT164"/>
    <mergeCell ref="BV163:BV164"/>
    <mergeCell ref="BW163:BW164"/>
    <mergeCell ref="BX163:BX164"/>
    <mergeCell ref="BY163:BY164"/>
    <mergeCell ref="BZ163:BZ164"/>
    <mergeCell ref="CA163:CA164"/>
    <mergeCell ref="CC163:CC164"/>
    <mergeCell ref="CD163:CD164"/>
    <mergeCell ref="CE163:CE164"/>
    <mergeCell ref="CF163:CF164"/>
    <mergeCell ref="CG163:CG164"/>
    <mergeCell ref="CH163:CH164"/>
    <mergeCell ref="CJ163:CJ164"/>
    <mergeCell ref="CK163:CK164"/>
    <mergeCell ref="CL163:CL164"/>
    <mergeCell ref="CM163:CM164"/>
    <mergeCell ref="CN163:CN164"/>
    <mergeCell ref="CO163:CO164"/>
    <mergeCell ref="CQ163:CQ164"/>
    <mergeCell ref="CR163:CR164"/>
    <mergeCell ref="CS163:CS164"/>
    <mergeCell ref="CT163:CT164"/>
    <mergeCell ref="CU163:CU164"/>
    <mergeCell ref="CV163:CV164"/>
    <mergeCell ref="CX163:CX164"/>
    <mergeCell ref="CY163:CY164"/>
    <mergeCell ref="CZ163:CZ164"/>
    <mergeCell ref="DA163:DA164"/>
    <mergeCell ref="DB163:DB164"/>
    <mergeCell ref="DC163:DC164"/>
    <mergeCell ref="DE163:DE164"/>
    <mergeCell ref="DF163:DF164"/>
    <mergeCell ref="DG163:DG164"/>
    <mergeCell ref="DH163:DH164"/>
    <mergeCell ref="DI163:DI164"/>
    <mergeCell ref="DJ163:DJ164"/>
    <mergeCell ref="DL163:DL164"/>
    <mergeCell ref="DM163:DM164"/>
    <mergeCell ref="DN163:DN164"/>
    <mergeCell ref="DO163:DO164"/>
    <mergeCell ref="DP163:DP164"/>
    <mergeCell ref="DQ163:DQ164"/>
    <mergeCell ref="DS163:DS164"/>
    <mergeCell ref="DT163:DT164"/>
    <mergeCell ref="DU163:DU164"/>
    <mergeCell ref="DV163:DV164"/>
    <mergeCell ref="DW163:DW164"/>
    <mergeCell ref="DX163:DX164"/>
    <mergeCell ref="DZ163:DZ164"/>
    <mergeCell ref="EA163:EA164"/>
    <mergeCell ref="EB163:EB164"/>
    <mergeCell ref="EC163:EC164"/>
    <mergeCell ref="ED163:ED164"/>
    <mergeCell ref="EE163:EE164"/>
    <mergeCell ref="EG163:EG164"/>
    <mergeCell ref="EH163:EH164"/>
    <mergeCell ref="EI163:EI164"/>
    <mergeCell ref="EJ163:EJ164"/>
    <mergeCell ref="EK163:EK164"/>
    <mergeCell ref="EL163:EL164"/>
    <mergeCell ref="EN163:EN164"/>
    <mergeCell ref="EO163:EO164"/>
    <mergeCell ref="EP163:EP164"/>
    <mergeCell ref="EQ163:EQ164"/>
    <mergeCell ref="ER163:ER164"/>
    <mergeCell ref="ES163:ES164"/>
    <mergeCell ref="EU163:EU164"/>
    <mergeCell ref="EV163:EV164"/>
    <mergeCell ref="EW163:EW164"/>
    <mergeCell ref="EX163:EX164"/>
    <mergeCell ref="EY163:EY164"/>
    <mergeCell ref="EZ163:EZ164"/>
    <mergeCell ref="FB163:FB164"/>
    <mergeCell ref="FC163:FC164"/>
    <mergeCell ref="FD163:FD164"/>
    <mergeCell ref="FE163:FE164"/>
    <mergeCell ref="FF163:FF164"/>
    <mergeCell ref="FG163:FG164"/>
    <mergeCell ref="FI163:FI164"/>
    <mergeCell ref="FJ163:FJ164"/>
    <mergeCell ref="FK163:FK164"/>
    <mergeCell ref="FL163:FL164"/>
    <mergeCell ref="FM163:FM164"/>
    <mergeCell ref="FN163:FN164"/>
    <mergeCell ref="FP163:FP164"/>
    <mergeCell ref="FQ163:FQ164"/>
    <mergeCell ref="FR163:FR164"/>
    <mergeCell ref="FS163:FS164"/>
    <mergeCell ref="FT163:FT164"/>
    <mergeCell ref="FU163:FU164"/>
    <mergeCell ref="FW163:FW164"/>
    <mergeCell ref="FX163:FX164"/>
    <mergeCell ref="FY163:FY164"/>
    <mergeCell ref="FZ163:FZ164"/>
    <mergeCell ref="GA163:GA164"/>
    <mergeCell ref="GB163:GB164"/>
    <mergeCell ref="GD163:GD164"/>
    <mergeCell ref="GE163:GE164"/>
    <mergeCell ref="GF163:GF164"/>
    <mergeCell ref="GG163:GG164"/>
    <mergeCell ref="GH163:GH164"/>
    <mergeCell ref="GI163:GI164"/>
    <mergeCell ref="GK163:GK164"/>
    <mergeCell ref="GL163:GL164"/>
    <mergeCell ref="GM163:GM164"/>
    <mergeCell ref="GN163:GN164"/>
    <mergeCell ref="GO163:GO164"/>
    <mergeCell ref="GP163:GP164"/>
    <mergeCell ref="GR163:GR164"/>
    <mergeCell ref="GS163:GS164"/>
    <mergeCell ref="GT163:GT164"/>
    <mergeCell ref="GU163:GU164"/>
    <mergeCell ref="GV163:GV164"/>
    <mergeCell ref="GW163:GW164"/>
    <mergeCell ref="GY163:GY164"/>
    <mergeCell ref="GZ163:GZ164"/>
    <mergeCell ref="HA163:HA164"/>
    <mergeCell ref="HB163:HB164"/>
    <mergeCell ref="HC163:HC164"/>
    <mergeCell ref="HD163:HD164"/>
    <mergeCell ref="HF163:HF164"/>
    <mergeCell ref="HG163:HG164"/>
    <mergeCell ref="HH163:HH164"/>
    <mergeCell ref="HI163:HI164"/>
    <mergeCell ref="HJ163:HJ164"/>
    <mergeCell ref="HK163:HK164"/>
    <mergeCell ref="HM163:HM164"/>
    <mergeCell ref="HN163:HN164"/>
    <mergeCell ref="HO163:HO164"/>
    <mergeCell ref="HP163:HP164"/>
    <mergeCell ref="HQ163:HQ164"/>
    <mergeCell ref="HR163:HR164"/>
    <mergeCell ref="HT163:HT164"/>
    <mergeCell ref="HU163:HU164"/>
    <mergeCell ref="HV163:HV164"/>
    <mergeCell ref="HW163:HW164"/>
    <mergeCell ref="HX163:HX164"/>
    <mergeCell ref="HY163:HY164"/>
    <mergeCell ref="IA163:IA164"/>
    <mergeCell ref="IB163:IB164"/>
    <mergeCell ref="IC163:IC164"/>
    <mergeCell ref="ID163:ID164"/>
    <mergeCell ref="IE163:IE164"/>
    <mergeCell ref="IF163:IF164"/>
    <mergeCell ref="IH163:IH164"/>
    <mergeCell ref="II163:II164"/>
    <mergeCell ref="IJ163:IJ164"/>
    <mergeCell ref="IK163:IK164"/>
    <mergeCell ref="IL163:IL164"/>
    <mergeCell ref="IM163:IM164"/>
    <mergeCell ref="IO163:IO164"/>
    <mergeCell ref="IP163:IP164"/>
    <mergeCell ref="IQ163:IQ164"/>
    <mergeCell ref="IR163:IR164"/>
    <mergeCell ref="IS163:IS164"/>
    <mergeCell ref="IT163:IT164"/>
    <mergeCell ref="IV163:IV164"/>
    <mergeCell ref="A165:A166"/>
    <mergeCell ref="B165:B166"/>
    <mergeCell ref="D165:D166"/>
    <mergeCell ref="E165:E166"/>
    <mergeCell ref="F165:F166"/>
    <mergeCell ref="G165:G166"/>
    <mergeCell ref="O165:O166"/>
    <mergeCell ref="P165:P166"/>
    <mergeCell ref="R165:R166"/>
    <mergeCell ref="S165:S166"/>
    <mergeCell ref="T165:T166"/>
    <mergeCell ref="U165:U166"/>
    <mergeCell ref="V165:V166"/>
    <mergeCell ref="W165:W166"/>
    <mergeCell ref="Y165:Y166"/>
    <mergeCell ref="Z165:Z166"/>
    <mergeCell ref="AA165:AA166"/>
    <mergeCell ref="AB165:AB166"/>
    <mergeCell ref="AC165:AC166"/>
    <mergeCell ref="AD165:AD166"/>
    <mergeCell ref="AF165:AF166"/>
    <mergeCell ref="AG165:AG166"/>
    <mergeCell ref="AH165:AH166"/>
    <mergeCell ref="AI165:AI166"/>
    <mergeCell ref="AJ165:AJ166"/>
    <mergeCell ref="AK165:AK166"/>
    <mergeCell ref="AM165:AM166"/>
    <mergeCell ref="AN165:AN166"/>
    <mergeCell ref="AO165:AO166"/>
    <mergeCell ref="AP165:AP166"/>
    <mergeCell ref="AQ165:AQ166"/>
    <mergeCell ref="AR165:AR166"/>
    <mergeCell ref="AT165:AT166"/>
    <mergeCell ref="AU165:AU166"/>
    <mergeCell ref="AV165:AV166"/>
    <mergeCell ref="AW165:AW166"/>
    <mergeCell ref="AX165:AX166"/>
    <mergeCell ref="AY165:AY166"/>
    <mergeCell ref="BA165:BA166"/>
    <mergeCell ref="BB165:BB166"/>
    <mergeCell ref="BC165:BC166"/>
    <mergeCell ref="BD165:BD166"/>
    <mergeCell ref="BE165:BE166"/>
    <mergeCell ref="BF165:BF166"/>
    <mergeCell ref="BH165:BH166"/>
    <mergeCell ref="BI165:BI166"/>
    <mergeCell ref="BJ165:BJ166"/>
    <mergeCell ref="BK165:BK166"/>
    <mergeCell ref="BL165:BL166"/>
    <mergeCell ref="BM165:BM166"/>
    <mergeCell ref="BO165:BO166"/>
    <mergeCell ref="BP165:BP166"/>
    <mergeCell ref="BQ165:BQ166"/>
    <mergeCell ref="BR165:BR166"/>
    <mergeCell ref="BS165:BS166"/>
    <mergeCell ref="BT165:BT166"/>
    <mergeCell ref="BV165:BV166"/>
    <mergeCell ref="BW165:BW166"/>
    <mergeCell ref="BX165:BX166"/>
    <mergeCell ref="BY165:BY166"/>
    <mergeCell ref="BZ165:BZ166"/>
    <mergeCell ref="CA165:CA166"/>
    <mergeCell ref="CC165:CC166"/>
    <mergeCell ref="CD165:CD166"/>
    <mergeCell ref="CE165:CE166"/>
    <mergeCell ref="CF165:CF166"/>
    <mergeCell ref="CG165:CG166"/>
    <mergeCell ref="CH165:CH166"/>
    <mergeCell ref="CJ165:CJ166"/>
    <mergeCell ref="CK165:CK166"/>
    <mergeCell ref="CL165:CL166"/>
    <mergeCell ref="CM165:CM166"/>
    <mergeCell ref="CN165:CN166"/>
    <mergeCell ref="CO165:CO166"/>
    <mergeCell ref="CQ165:CQ166"/>
    <mergeCell ref="CR165:CR166"/>
    <mergeCell ref="CS165:CS166"/>
    <mergeCell ref="CT165:CT166"/>
    <mergeCell ref="CU165:CU166"/>
    <mergeCell ref="CV165:CV166"/>
    <mergeCell ref="CX165:CX166"/>
    <mergeCell ref="CY165:CY166"/>
    <mergeCell ref="CZ165:CZ166"/>
    <mergeCell ref="DA165:DA166"/>
    <mergeCell ref="DB165:DB166"/>
    <mergeCell ref="DC165:DC166"/>
    <mergeCell ref="DE165:DE166"/>
    <mergeCell ref="DF165:DF166"/>
    <mergeCell ref="DG165:DG166"/>
    <mergeCell ref="DH165:DH166"/>
    <mergeCell ref="DI165:DI166"/>
    <mergeCell ref="DJ165:DJ166"/>
    <mergeCell ref="DL165:DL166"/>
    <mergeCell ref="DM165:DM166"/>
    <mergeCell ref="DN165:DN166"/>
    <mergeCell ref="DO165:DO166"/>
    <mergeCell ref="DP165:DP166"/>
    <mergeCell ref="DQ165:DQ166"/>
    <mergeCell ref="DS165:DS166"/>
    <mergeCell ref="DT165:DT166"/>
    <mergeCell ref="DU165:DU166"/>
    <mergeCell ref="DV165:DV166"/>
    <mergeCell ref="DW165:DW166"/>
    <mergeCell ref="DX165:DX166"/>
    <mergeCell ref="DZ165:DZ166"/>
    <mergeCell ref="EA165:EA166"/>
    <mergeCell ref="EB165:EB166"/>
    <mergeCell ref="EC165:EC166"/>
    <mergeCell ref="ED165:ED166"/>
    <mergeCell ref="EE165:EE166"/>
    <mergeCell ref="EG165:EG166"/>
    <mergeCell ref="EH165:EH166"/>
    <mergeCell ref="EI165:EI166"/>
    <mergeCell ref="EJ165:EJ166"/>
    <mergeCell ref="EK165:EK166"/>
    <mergeCell ref="EL165:EL166"/>
    <mergeCell ref="EN165:EN166"/>
    <mergeCell ref="EO165:EO166"/>
    <mergeCell ref="EP165:EP166"/>
    <mergeCell ref="EQ165:EQ166"/>
    <mergeCell ref="ER165:ER166"/>
    <mergeCell ref="ES165:ES166"/>
    <mergeCell ref="EU165:EU166"/>
    <mergeCell ref="EV165:EV166"/>
    <mergeCell ref="EW165:EW166"/>
    <mergeCell ref="EX165:EX166"/>
    <mergeCell ref="EY165:EY166"/>
    <mergeCell ref="EZ165:EZ166"/>
    <mergeCell ref="FB165:FB166"/>
    <mergeCell ref="FC165:FC166"/>
    <mergeCell ref="FD165:FD166"/>
    <mergeCell ref="FE165:FE166"/>
    <mergeCell ref="FF165:FF166"/>
    <mergeCell ref="FG165:FG166"/>
    <mergeCell ref="FI165:FI166"/>
    <mergeCell ref="FJ165:FJ166"/>
    <mergeCell ref="FK165:FK166"/>
    <mergeCell ref="FL165:FL166"/>
    <mergeCell ref="FM165:FM166"/>
    <mergeCell ref="FN165:FN166"/>
    <mergeCell ref="FP165:FP166"/>
    <mergeCell ref="FQ165:FQ166"/>
    <mergeCell ref="FR165:FR166"/>
    <mergeCell ref="FS165:FS166"/>
    <mergeCell ref="FT165:FT166"/>
    <mergeCell ref="FU165:FU166"/>
    <mergeCell ref="FW165:FW166"/>
    <mergeCell ref="FX165:FX166"/>
    <mergeCell ref="FY165:FY166"/>
    <mergeCell ref="FZ165:FZ166"/>
    <mergeCell ref="GA165:GA166"/>
    <mergeCell ref="GB165:GB166"/>
    <mergeCell ref="GD165:GD166"/>
    <mergeCell ref="GE165:GE166"/>
    <mergeCell ref="GF165:GF166"/>
    <mergeCell ref="GG165:GG166"/>
    <mergeCell ref="GH165:GH166"/>
    <mergeCell ref="GI165:GI166"/>
    <mergeCell ref="GK165:GK166"/>
    <mergeCell ref="GL165:GL166"/>
    <mergeCell ref="GM165:GM166"/>
    <mergeCell ref="GN165:GN166"/>
    <mergeCell ref="GO165:GO166"/>
    <mergeCell ref="GP165:GP166"/>
    <mergeCell ref="GR165:GR166"/>
    <mergeCell ref="GS165:GS166"/>
    <mergeCell ref="GT165:GT166"/>
    <mergeCell ref="GU165:GU166"/>
    <mergeCell ref="GV165:GV166"/>
    <mergeCell ref="GW165:GW166"/>
    <mergeCell ref="GY165:GY166"/>
    <mergeCell ref="GZ165:GZ166"/>
    <mergeCell ref="HA165:HA166"/>
    <mergeCell ref="HB165:HB166"/>
    <mergeCell ref="HC165:HC166"/>
    <mergeCell ref="HD165:HD166"/>
    <mergeCell ref="HF165:HF166"/>
    <mergeCell ref="HG165:HG166"/>
    <mergeCell ref="HH165:HH166"/>
    <mergeCell ref="HI165:HI166"/>
    <mergeCell ref="HJ165:HJ166"/>
    <mergeCell ref="HK165:HK166"/>
    <mergeCell ref="HM165:HM166"/>
    <mergeCell ref="HN165:HN166"/>
    <mergeCell ref="HO165:HO166"/>
    <mergeCell ref="HP165:HP166"/>
    <mergeCell ref="HQ165:HQ166"/>
    <mergeCell ref="HR165:HR166"/>
    <mergeCell ref="HT165:HT166"/>
    <mergeCell ref="HU165:HU166"/>
    <mergeCell ref="HV165:HV166"/>
    <mergeCell ref="HW165:HW166"/>
    <mergeCell ref="HX165:HX166"/>
    <mergeCell ref="HY165:HY166"/>
    <mergeCell ref="IA165:IA166"/>
    <mergeCell ref="IB165:IB166"/>
    <mergeCell ref="IC165:IC166"/>
    <mergeCell ref="ID165:ID166"/>
    <mergeCell ref="IE165:IE166"/>
    <mergeCell ref="IF165:IF166"/>
    <mergeCell ref="IH165:IH166"/>
    <mergeCell ref="II165:II166"/>
    <mergeCell ref="IJ165:IJ166"/>
    <mergeCell ref="IK165:IK166"/>
    <mergeCell ref="IL165:IL166"/>
    <mergeCell ref="IM165:IM166"/>
    <mergeCell ref="IO165:IO166"/>
    <mergeCell ref="IP165:IP166"/>
    <mergeCell ref="IQ165:IQ166"/>
    <mergeCell ref="IR165:IR166"/>
    <mergeCell ref="IS165:IS166"/>
    <mergeCell ref="IT165:IT166"/>
    <mergeCell ref="IV165:IV166"/>
    <mergeCell ref="A167:A168"/>
    <mergeCell ref="B167:B168"/>
    <mergeCell ref="D167:D168"/>
    <mergeCell ref="E167:E168"/>
    <mergeCell ref="F167:F168"/>
    <mergeCell ref="G167:G168"/>
    <mergeCell ref="O167:O168"/>
    <mergeCell ref="P167:P168"/>
    <mergeCell ref="R167:R168"/>
    <mergeCell ref="S167:S168"/>
    <mergeCell ref="T167:T168"/>
    <mergeCell ref="U167:U168"/>
    <mergeCell ref="V167:V168"/>
    <mergeCell ref="W167:W168"/>
    <mergeCell ref="Y167:Y168"/>
    <mergeCell ref="Z167:Z168"/>
    <mergeCell ref="AA167:AA168"/>
    <mergeCell ref="AB167:AB168"/>
    <mergeCell ref="AC167:AC168"/>
    <mergeCell ref="AD167:AD168"/>
    <mergeCell ref="AF167:AF168"/>
    <mergeCell ref="AG167:AG168"/>
    <mergeCell ref="AH167:AH168"/>
    <mergeCell ref="AI167:AI168"/>
    <mergeCell ref="AJ167:AJ168"/>
    <mergeCell ref="AK167:AK168"/>
    <mergeCell ref="AM167:AM168"/>
    <mergeCell ref="AN167:AN168"/>
    <mergeCell ref="AO167:AO168"/>
    <mergeCell ref="AP167:AP168"/>
    <mergeCell ref="AQ167:AQ168"/>
    <mergeCell ref="AR167:AR168"/>
    <mergeCell ref="AT167:AT168"/>
    <mergeCell ref="AU167:AU168"/>
    <mergeCell ref="AV167:AV168"/>
    <mergeCell ref="AW167:AW168"/>
    <mergeCell ref="AX167:AX168"/>
    <mergeCell ref="AY167:AY168"/>
    <mergeCell ref="BA167:BA168"/>
    <mergeCell ref="BB167:BB168"/>
    <mergeCell ref="BC167:BC168"/>
    <mergeCell ref="BD167:BD168"/>
    <mergeCell ref="BE167:BE168"/>
    <mergeCell ref="BF167:BF168"/>
    <mergeCell ref="BH167:BH168"/>
    <mergeCell ref="BI167:BI168"/>
    <mergeCell ref="BJ167:BJ168"/>
    <mergeCell ref="BK167:BK168"/>
    <mergeCell ref="BL167:BL168"/>
    <mergeCell ref="BM167:BM168"/>
    <mergeCell ref="BO167:BO168"/>
    <mergeCell ref="BP167:BP168"/>
    <mergeCell ref="BQ167:BQ168"/>
    <mergeCell ref="BR167:BR168"/>
    <mergeCell ref="BS167:BS168"/>
    <mergeCell ref="BT167:BT168"/>
    <mergeCell ref="BV167:BV168"/>
    <mergeCell ref="BW167:BW168"/>
    <mergeCell ref="BX167:BX168"/>
    <mergeCell ref="BY167:BY168"/>
    <mergeCell ref="BZ167:BZ168"/>
    <mergeCell ref="CA167:CA168"/>
    <mergeCell ref="CC167:CC168"/>
    <mergeCell ref="CD167:CD168"/>
    <mergeCell ref="CE167:CE168"/>
    <mergeCell ref="CF167:CF168"/>
    <mergeCell ref="CG167:CG168"/>
    <mergeCell ref="CH167:CH168"/>
    <mergeCell ref="CJ167:CJ168"/>
    <mergeCell ref="CK167:CK168"/>
    <mergeCell ref="CL167:CL168"/>
    <mergeCell ref="CM167:CM168"/>
    <mergeCell ref="CN167:CN168"/>
    <mergeCell ref="CO167:CO168"/>
    <mergeCell ref="CQ167:CQ168"/>
    <mergeCell ref="CR167:CR168"/>
    <mergeCell ref="CS167:CS168"/>
    <mergeCell ref="CT167:CT168"/>
    <mergeCell ref="CU167:CU168"/>
    <mergeCell ref="CV167:CV168"/>
    <mergeCell ref="CX167:CX168"/>
    <mergeCell ref="CY167:CY168"/>
    <mergeCell ref="CZ167:CZ168"/>
    <mergeCell ref="DA167:DA168"/>
    <mergeCell ref="DB167:DB168"/>
    <mergeCell ref="DC167:DC168"/>
    <mergeCell ref="DE167:DE168"/>
    <mergeCell ref="DF167:DF168"/>
    <mergeCell ref="DG167:DG168"/>
    <mergeCell ref="DH167:DH168"/>
    <mergeCell ref="DI167:DI168"/>
    <mergeCell ref="DJ167:DJ168"/>
    <mergeCell ref="DL167:DL168"/>
    <mergeCell ref="DM167:DM168"/>
    <mergeCell ref="DN167:DN168"/>
    <mergeCell ref="DO167:DO168"/>
    <mergeCell ref="DP167:DP168"/>
    <mergeCell ref="DQ167:DQ168"/>
    <mergeCell ref="DS167:DS168"/>
    <mergeCell ref="DT167:DT168"/>
    <mergeCell ref="DU167:DU168"/>
    <mergeCell ref="DV167:DV168"/>
    <mergeCell ref="DW167:DW168"/>
    <mergeCell ref="DX167:DX168"/>
    <mergeCell ref="DZ167:DZ168"/>
    <mergeCell ref="EA167:EA168"/>
    <mergeCell ref="EB167:EB168"/>
    <mergeCell ref="EC167:EC168"/>
    <mergeCell ref="ED167:ED168"/>
    <mergeCell ref="EE167:EE168"/>
    <mergeCell ref="EG167:EG168"/>
    <mergeCell ref="EH167:EH168"/>
    <mergeCell ref="EI167:EI168"/>
    <mergeCell ref="EJ167:EJ168"/>
    <mergeCell ref="EK167:EK168"/>
    <mergeCell ref="EL167:EL168"/>
    <mergeCell ref="EN167:EN168"/>
    <mergeCell ref="EO167:EO168"/>
    <mergeCell ref="EP167:EP168"/>
    <mergeCell ref="EQ167:EQ168"/>
    <mergeCell ref="ER167:ER168"/>
    <mergeCell ref="ES167:ES168"/>
    <mergeCell ref="EU167:EU168"/>
    <mergeCell ref="EV167:EV168"/>
    <mergeCell ref="EW167:EW168"/>
    <mergeCell ref="EX167:EX168"/>
    <mergeCell ref="EY167:EY168"/>
    <mergeCell ref="EZ167:EZ168"/>
    <mergeCell ref="FB167:FB168"/>
    <mergeCell ref="FC167:FC168"/>
    <mergeCell ref="FD167:FD168"/>
    <mergeCell ref="FE167:FE168"/>
    <mergeCell ref="FF167:FF168"/>
    <mergeCell ref="FG167:FG168"/>
    <mergeCell ref="FI167:FI168"/>
    <mergeCell ref="FJ167:FJ168"/>
    <mergeCell ref="FK167:FK168"/>
    <mergeCell ref="FL167:FL168"/>
    <mergeCell ref="FM167:FM168"/>
    <mergeCell ref="FN167:FN168"/>
    <mergeCell ref="FP167:FP168"/>
    <mergeCell ref="FQ167:FQ168"/>
    <mergeCell ref="FR167:FR168"/>
    <mergeCell ref="FS167:FS168"/>
    <mergeCell ref="FT167:FT168"/>
    <mergeCell ref="FU167:FU168"/>
    <mergeCell ref="FW167:FW168"/>
    <mergeCell ref="FX167:FX168"/>
    <mergeCell ref="FY167:FY168"/>
    <mergeCell ref="FZ167:FZ168"/>
    <mergeCell ref="GA167:GA168"/>
    <mergeCell ref="GB167:GB168"/>
    <mergeCell ref="GD167:GD168"/>
    <mergeCell ref="GE167:GE168"/>
    <mergeCell ref="GF167:GF168"/>
    <mergeCell ref="GG167:GG168"/>
    <mergeCell ref="GH167:GH168"/>
    <mergeCell ref="GI167:GI168"/>
    <mergeCell ref="GK167:GK168"/>
    <mergeCell ref="GL167:GL168"/>
    <mergeCell ref="GM167:GM168"/>
    <mergeCell ref="GN167:GN168"/>
    <mergeCell ref="GO167:GO168"/>
    <mergeCell ref="GP167:GP168"/>
    <mergeCell ref="GR167:GR168"/>
    <mergeCell ref="GS167:GS168"/>
    <mergeCell ref="GT167:GT168"/>
    <mergeCell ref="GU167:GU168"/>
    <mergeCell ref="GV167:GV168"/>
    <mergeCell ref="GW167:GW168"/>
    <mergeCell ref="GY167:GY168"/>
    <mergeCell ref="GZ167:GZ168"/>
    <mergeCell ref="HA167:HA168"/>
    <mergeCell ref="HB167:HB168"/>
    <mergeCell ref="HC167:HC168"/>
    <mergeCell ref="HD167:HD168"/>
    <mergeCell ref="HF167:HF168"/>
    <mergeCell ref="HG167:HG168"/>
    <mergeCell ref="HH167:HH168"/>
    <mergeCell ref="HI167:HI168"/>
    <mergeCell ref="HJ167:HJ168"/>
    <mergeCell ref="HK167:HK168"/>
    <mergeCell ref="HM167:HM168"/>
    <mergeCell ref="HN167:HN168"/>
    <mergeCell ref="HO167:HO168"/>
    <mergeCell ref="HP167:HP168"/>
    <mergeCell ref="HQ167:HQ168"/>
    <mergeCell ref="HR167:HR168"/>
    <mergeCell ref="HT167:HT168"/>
    <mergeCell ref="HU167:HU168"/>
    <mergeCell ref="HV167:HV168"/>
    <mergeCell ref="HW167:HW168"/>
    <mergeCell ref="HX167:HX168"/>
    <mergeCell ref="HY167:HY168"/>
    <mergeCell ref="IA167:IA168"/>
    <mergeCell ref="IB167:IB168"/>
    <mergeCell ref="IC167:IC168"/>
    <mergeCell ref="ID167:ID168"/>
    <mergeCell ref="IE167:IE168"/>
    <mergeCell ref="IF167:IF168"/>
    <mergeCell ref="IH167:IH168"/>
    <mergeCell ref="II167:II168"/>
    <mergeCell ref="IJ167:IJ168"/>
    <mergeCell ref="IK167:IK168"/>
    <mergeCell ref="IL167:IL168"/>
    <mergeCell ref="IM167:IM168"/>
    <mergeCell ref="IO167:IO168"/>
    <mergeCell ref="IP167:IP168"/>
    <mergeCell ref="IQ167:IQ168"/>
    <mergeCell ref="IR167:IR168"/>
    <mergeCell ref="IS167:IS168"/>
    <mergeCell ref="IT167:IT168"/>
    <mergeCell ref="IV167:IV168"/>
    <mergeCell ref="A169:G169"/>
    <mergeCell ref="O169:U169"/>
    <mergeCell ref="V169:AB169"/>
    <mergeCell ref="AC169:AI169"/>
    <mergeCell ref="AJ169:AP169"/>
    <mergeCell ref="AQ169:AW169"/>
    <mergeCell ref="AX169:BD169"/>
    <mergeCell ref="BE169:BK169"/>
    <mergeCell ref="BL169:BR169"/>
    <mergeCell ref="BS169:BY169"/>
    <mergeCell ref="BZ169:CF169"/>
    <mergeCell ref="CG169:CM169"/>
    <mergeCell ref="CN169:CT169"/>
    <mergeCell ref="CU169:DA169"/>
    <mergeCell ref="DB169:DH169"/>
    <mergeCell ref="DI169:DO169"/>
    <mergeCell ref="DP169:DV169"/>
    <mergeCell ref="DW169:EC169"/>
    <mergeCell ref="ED169:EJ169"/>
    <mergeCell ref="EK169:EQ169"/>
    <mergeCell ref="ER169:EX169"/>
    <mergeCell ref="EY169:FE169"/>
    <mergeCell ref="FF169:FL169"/>
    <mergeCell ref="FM169:FS169"/>
    <mergeCell ref="FT169:FZ169"/>
    <mergeCell ref="GA169:GG169"/>
    <mergeCell ref="GH169:GN169"/>
    <mergeCell ref="GO169:GU169"/>
    <mergeCell ref="GV169:HB169"/>
    <mergeCell ref="HC169:HI169"/>
    <mergeCell ref="HJ169:HP169"/>
    <mergeCell ref="HQ169:HW169"/>
    <mergeCell ref="HX169:ID169"/>
    <mergeCell ref="IE169:IK169"/>
    <mergeCell ref="IL169:IR169"/>
    <mergeCell ref="IS169:IV169"/>
    <mergeCell ref="A170:A171"/>
    <mergeCell ref="B170:B171"/>
    <mergeCell ref="D170:D171"/>
    <mergeCell ref="E170:E171"/>
    <mergeCell ref="F170:F171"/>
    <mergeCell ref="G170:G171"/>
    <mergeCell ref="O170:O171"/>
    <mergeCell ref="P170:P171"/>
    <mergeCell ref="R170:R171"/>
    <mergeCell ref="S170:S171"/>
    <mergeCell ref="T170:T171"/>
    <mergeCell ref="U170:U171"/>
    <mergeCell ref="V170:V171"/>
    <mergeCell ref="W170:W171"/>
    <mergeCell ref="Y170:Y171"/>
    <mergeCell ref="Z170:Z171"/>
    <mergeCell ref="AA170:AA171"/>
    <mergeCell ref="AB170:AB171"/>
    <mergeCell ref="AC170:AC171"/>
    <mergeCell ref="AD170:AD171"/>
    <mergeCell ref="AF170:AF171"/>
    <mergeCell ref="AG170:AG171"/>
    <mergeCell ref="AH170:AH171"/>
    <mergeCell ref="AI170:AI171"/>
    <mergeCell ref="AJ170:AJ171"/>
    <mergeCell ref="AK170:AK171"/>
    <mergeCell ref="AM170:AM171"/>
    <mergeCell ref="AN170:AN171"/>
    <mergeCell ref="AO170:AO171"/>
    <mergeCell ref="AP170:AP171"/>
    <mergeCell ref="AQ170:AQ171"/>
    <mergeCell ref="AR170:AR171"/>
    <mergeCell ref="AT170:AT171"/>
    <mergeCell ref="AU170:AU171"/>
    <mergeCell ref="AV170:AV171"/>
    <mergeCell ref="AW170:AW171"/>
    <mergeCell ref="AX170:AX171"/>
    <mergeCell ref="AY170:AY171"/>
    <mergeCell ref="BA170:BA171"/>
    <mergeCell ref="BB170:BB171"/>
    <mergeCell ref="BC170:BC171"/>
    <mergeCell ref="BD170:BD171"/>
    <mergeCell ref="BE170:BE171"/>
    <mergeCell ref="BF170:BF171"/>
    <mergeCell ref="BH170:BH171"/>
    <mergeCell ref="BI170:BI171"/>
    <mergeCell ref="BJ170:BJ171"/>
    <mergeCell ref="BK170:BK171"/>
    <mergeCell ref="BL170:BL171"/>
    <mergeCell ref="BM170:BM171"/>
    <mergeCell ref="BO170:BO171"/>
    <mergeCell ref="BP170:BP171"/>
    <mergeCell ref="BQ170:BQ171"/>
    <mergeCell ref="BR170:BR171"/>
    <mergeCell ref="BS170:BS171"/>
    <mergeCell ref="BT170:BT171"/>
    <mergeCell ref="BV170:BV171"/>
    <mergeCell ref="BW170:BW171"/>
    <mergeCell ref="BX170:BX171"/>
    <mergeCell ref="BY170:BY171"/>
    <mergeCell ref="BZ170:BZ171"/>
    <mergeCell ref="CA170:CA171"/>
    <mergeCell ref="CC170:CC171"/>
    <mergeCell ref="CD170:CD171"/>
    <mergeCell ref="CE170:CE171"/>
    <mergeCell ref="CF170:CF171"/>
    <mergeCell ref="CG170:CG171"/>
    <mergeCell ref="CH170:CH171"/>
    <mergeCell ref="CJ170:CJ171"/>
    <mergeCell ref="CK170:CK171"/>
    <mergeCell ref="CL170:CL171"/>
    <mergeCell ref="CM170:CM171"/>
    <mergeCell ref="CN170:CN171"/>
    <mergeCell ref="CO170:CO171"/>
    <mergeCell ref="CQ170:CQ171"/>
    <mergeCell ref="CR170:CR171"/>
    <mergeCell ref="CS170:CS171"/>
    <mergeCell ref="CT170:CT171"/>
    <mergeCell ref="CU170:CU171"/>
    <mergeCell ref="CV170:CV171"/>
    <mergeCell ref="CX170:CX171"/>
    <mergeCell ref="CY170:CY171"/>
    <mergeCell ref="CZ170:CZ171"/>
    <mergeCell ref="DA170:DA171"/>
    <mergeCell ref="DB170:DB171"/>
    <mergeCell ref="DC170:DC171"/>
    <mergeCell ref="DE170:DE171"/>
    <mergeCell ref="DF170:DF171"/>
    <mergeCell ref="DG170:DG171"/>
    <mergeCell ref="DH170:DH171"/>
    <mergeCell ref="DI170:DI171"/>
    <mergeCell ref="DJ170:DJ171"/>
    <mergeCell ref="DL170:DL171"/>
    <mergeCell ref="DM170:DM171"/>
    <mergeCell ref="DN170:DN171"/>
    <mergeCell ref="DO170:DO171"/>
    <mergeCell ref="DP170:DP171"/>
    <mergeCell ref="DQ170:DQ171"/>
    <mergeCell ref="DS170:DS171"/>
    <mergeCell ref="DT170:DT171"/>
    <mergeCell ref="DU170:DU171"/>
    <mergeCell ref="DV170:DV171"/>
    <mergeCell ref="DW170:DW171"/>
    <mergeCell ref="DX170:DX171"/>
    <mergeCell ref="DZ170:DZ171"/>
    <mergeCell ref="EA170:EA171"/>
    <mergeCell ref="EB170:EB171"/>
    <mergeCell ref="EC170:EC171"/>
    <mergeCell ref="ED170:ED171"/>
    <mergeCell ref="EE170:EE171"/>
    <mergeCell ref="EG170:EG171"/>
    <mergeCell ref="EH170:EH171"/>
    <mergeCell ref="EI170:EI171"/>
    <mergeCell ref="EJ170:EJ171"/>
    <mergeCell ref="EK170:EK171"/>
    <mergeCell ref="EL170:EL171"/>
    <mergeCell ref="EN170:EN171"/>
    <mergeCell ref="EO170:EO171"/>
    <mergeCell ref="EP170:EP171"/>
    <mergeCell ref="EQ170:EQ171"/>
    <mergeCell ref="ER170:ER171"/>
    <mergeCell ref="ES170:ES171"/>
    <mergeCell ref="EU170:EU171"/>
    <mergeCell ref="EV170:EV171"/>
    <mergeCell ref="EW170:EW171"/>
    <mergeCell ref="EX170:EX171"/>
    <mergeCell ref="EY170:EY171"/>
    <mergeCell ref="EZ170:EZ171"/>
    <mergeCell ref="FB170:FB171"/>
    <mergeCell ref="FC170:FC171"/>
    <mergeCell ref="FD170:FD171"/>
    <mergeCell ref="FE170:FE171"/>
    <mergeCell ref="FF170:FF171"/>
    <mergeCell ref="FG170:FG171"/>
    <mergeCell ref="FI170:FI171"/>
    <mergeCell ref="FJ170:FJ171"/>
    <mergeCell ref="FK170:FK171"/>
    <mergeCell ref="FL170:FL171"/>
    <mergeCell ref="FM170:FM171"/>
    <mergeCell ref="FN170:FN171"/>
    <mergeCell ref="FP170:FP171"/>
    <mergeCell ref="FQ170:FQ171"/>
    <mergeCell ref="FR170:FR171"/>
    <mergeCell ref="FS170:FS171"/>
    <mergeCell ref="FT170:FT171"/>
    <mergeCell ref="FU170:FU171"/>
    <mergeCell ref="FW170:FW171"/>
    <mergeCell ref="FX170:FX171"/>
    <mergeCell ref="FY170:FY171"/>
    <mergeCell ref="FZ170:FZ171"/>
    <mergeCell ref="GA170:GA171"/>
    <mergeCell ref="GB170:GB171"/>
    <mergeCell ref="GD170:GD171"/>
    <mergeCell ref="GE170:GE171"/>
    <mergeCell ref="GF170:GF171"/>
    <mergeCell ref="GG170:GG171"/>
    <mergeCell ref="GH170:GH171"/>
    <mergeCell ref="GI170:GI171"/>
    <mergeCell ref="GK170:GK171"/>
    <mergeCell ref="GL170:GL171"/>
    <mergeCell ref="GM170:GM171"/>
    <mergeCell ref="GN170:GN171"/>
    <mergeCell ref="GO170:GO171"/>
    <mergeCell ref="GP170:GP171"/>
    <mergeCell ref="GR170:GR171"/>
    <mergeCell ref="GS170:GS171"/>
    <mergeCell ref="GT170:GT171"/>
    <mergeCell ref="GU170:GU171"/>
    <mergeCell ref="GV170:GV171"/>
    <mergeCell ref="GW170:GW171"/>
    <mergeCell ref="GY170:GY171"/>
    <mergeCell ref="GZ170:GZ171"/>
    <mergeCell ref="HA170:HA171"/>
    <mergeCell ref="HB170:HB171"/>
    <mergeCell ref="HC170:HC171"/>
    <mergeCell ref="HD170:HD171"/>
    <mergeCell ref="HF170:HF171"/>
    <mergeCell ref="HG170:HG171"/>
    <mergeCell ref="HH170:HH171"/>
    <mergeCell ref="HI170:HI171"/>
    <mergeCell ref="HJ170:HJ171"/>
    <mergeCell ref="HK170:HK171"/>
    <mergeCell ref="HM170:HM171"/>
    <mergeCell ref="HN170:HN171"/>
    <mergeCell ref="HO170:HO171"/>
    <mergeCell ref="HP170:HP171"/>
    <mergeCell ref="HQ170:HQ171"/>
    <mergeCell ref="HR170:HR171"/>
    <mergeCell ref="HT170:HT171"/>
    <mergeCell ref="HU170:HU171"/>
    <mergeCell ref="HV170:HV171"/>
    <mergeCell ref="HW170:HW171"/>
    <mergeCell ref="HX170:HX171"/>
    <mergeCell ref="HY170:HY171"/>
    <mergeCell ref="IA170:IA171"/>
    <mergeCell ref="IB170:IB171"/>
    <mergeCell ref="IC170:IC171"/>
    <mergeCell ref="ID170:ID171"/>
    <mergeCell ref="IE170:IE171"/>
    <mergeCell ref="IF170:IF171"/>
    <mergeCell ref="IH170:IH171"/>
    <mergeCell ref="II170:II171"/>
    <mergeCell ref="IJ170:IJ171"/>
    <mergeCell ref="IK170:IK171"/>
    <mergeCell ref="IL170:IL171"/>
    <mergeCell ref="IM170:IM171"/>
    <mergeCell ref="IO170:IO171"/>
    <mergeCell ref="IP170:IP171"/>
    <mergeCell ref="IQ170:IQ171"/>
    <mergeCell ref="IR170:IR171"/>
    <mergeCell ref="IS170:IS171"/>
    <mergeCell ref="IT170:IT171"/>
    <mergeCell ref="IV170:IV171"/>
    <mergeCell ref="A172:G172"/>
    <mergeCell ref="O172:U172"/>
    <mergeCell ref="V172:AB172"/>
    <mergeCell ref="AC172:AI172"/>
    <mergeCell ref="AJ172:AP172"/>
    <mergeCell ref="AQ172:AW172"/>
    <mergeCell ref="AX172:BD172"/>
    <mergeCell ref="BE172:BK172"/>
    <mergeCell ref="BL172:BR172"/>
    <mergeCell ref="BS172:BY172"/>
    <mergeCell ref="BZ172:CF172"/>
    <mergeCell ref="CG172:CM172"/>
    <mergeCell ref="CN172:CT172"/>
    <mergeCell ref="CU172:DA172"/>
    <mergeCell ref="DB172:DH172"/>
    <mergeCell ref="DI172:DO172"/>
    <mergeCell ref="DP172:DV172"/>
    <mergeCell ref="DW172:EC172"/>
    <mergeCell ref="ED172:EJ172"/>
    <mergeCell ref="EK172:EQ172"/>
    <mergeCell ref="ER172:EX172"/>
    <mergeCell ref="EY172:FE172"/>
    <mergeCell ref="FF172:FL172"/>
    <mergeCell ref="FM172:FS172"/>
    <mergeCell ref="FT172:FZ172"/>
    <mergeCell ref="GA172:GG172"/>
    <mergeCell ref="GH172:GN172"/>
    <mergeCell ref="GO172:GU172"/>
    <mergeCell ref="GV172:HB172"/>
    <mergeCell ref="HC172:HI172"/>
    <mergeCell ref="HJ172:HP172"/>
    <mergeCell ref="HQ172:HW172"/>
    <mergeCell ref="HX172:ID172"/>
    <mergeCell ref="IE172:IK172"/>
    <mergeCell ref="IL172:IR172"/>
    <mergeCell ref="IS172:IV172"/>
    <mergeCell ref="A173:A174"/>
    <mergeCell ref="B173:B174"/>
    <mergeCell ref="D173:D174"/>
    <mergeCell ref="E173:E174"/>
    <mergeCell ref="F173:F174"/>
    <mergeCell ref="G173:G174"/>
    <mergeCell ref="O173:O174"/>
    <mergeCell ref="P173:P174"/>
    <mergeCell ref="R173:R174"/>
    <mergeCell ref="S173:S174"/>
    <mergeCell ref="T173:T174"/>
    <mergeCell ref="U173:U174"/>
    <mergeCell ref="V173:V174"/>
    <mergeCell ref="W173:W174"/>
    <mergeCell ref="Y173:Y174"/>
    <mergeCell ref="Z173:Z174"/>
    <mergeCell ref="AA173:AA174"/>
    <mergeCell ref="AB173:AB174"/>
    <mergeCell ref="AC173:AC174"/>
    <mergeCell ref="AD173:AD174"/>
    <mergeCell ref="AF173:AF174"/>
    <mergeCell ref="AG173:AG174"/>
    <mergeCell ref="AH173:AH174"/>
    <mergeCell ref="AI173:AI174"/>
    <mergeCell ref="AJ173:AJ174"/>
    <mergeCell ref="AK173:AK174"/>
    <mergeCell ref="AM173:AM174"/>
    <mergeCell ref="AN173:AN174"/>
    <mergeCell ref="AO173:AO174"/>
    <mergeCell ref="AP173:AP174"/>
    <mergeCell ref="AQ173:AQ174"/>
    <mergeCell ref="AR173:AR174"/>
    <mergeCell ref="AT173:AT174"/>
    <mergeCell ref="AU173:AU174"/>
    <mergeCell ref="AV173:AV174"/>
    <mergeCell ref="AW173:AW174"/>
    <mergeCell ref="AX173:AX174"/>
    <mergeCell ref="AY173:AY174"/>
    <mergeCell ref="BA173:BA174"/>
    <mergeCell ref="BB173:BB174"/>
    <mergeCell ref="BC173:BC174"/>
    <mergeCell ref="BD173:BD174"/>
    <mergeCell ref="BE173:BE174"/>
    <mergeCell ref="BF173:BF174"/>
    <mergeCell ref="BH173:BH174"/>
    <mergeCell ref="BI173:BI174"/>
    <mergeCell ref="BJ173:BJ174"/>
    <mergeCell ref="BK173:BK174"/>
    <mergeCell ref="BL173:BL174"/>
    <mergeCell ref="BM173:BM174"/>
    <mergeCell ref="BO173:BO174"/>
    <mergeCell ref="BP173:BP174"/>
    <mergeCell ref="BQ173:BQ174"/>
    <mergeCell ref="BR173:BR174"/>
    <mergeCell ref="BS173:BS174"/>
    <mergeCell ref="BT173:BT174"/>
    <mergeCell ref="BV173:BV174"/>
    <mergeCell ref="BW173:BW174"/>
    <mergeCell ref="BX173:BX174"/>
    <mergeCell ref="BY173:BY174"/>
    <mergeCell ref="BZ173:BZ174"/>
    <mergeCell ref="CA173:CA174"/>
    <mergeCell ref="CC173:CC174"/>
    <mergeCell ref="CD173:CD174"/>
    <mergeCell ref="CE173:CE174"/>
    <mergeCell ref="CF173:CF174"/>
    <mergeCell ref="CG173:CG174"/>
    <mergeCell ref="CH173:CH174"/>
    <mergeCell ref="CJ173:CJ174"/>
    <mergeCell ref="CK173:CK174"/>
    <mergeCell ref="CL173:CL174"/>
    <mergeCell ref="CM173:CM174"/>
    <mergeCell ref="CN173:CN174"/>
    <mergeCell ref="CO173:CO174"/>
    <mergeCell ref="CQ173:CQ174"/>
    <mergeCell ref="CR173:CR174"/>
    <mergeCell ref="CS173:CS174"/>
    <mergeCell ref="CT173:CT174"/>
    <mergeCell ref="CU173:CU174"/>
    <mergeCell ref="CV173:CV174"/>
    <mergeCell ref="CX173:CX174"/>
    <mergeCell ref="CY173:CY174"/>
    <mergeCell ref="CZ173:CZ174"/>
    <mergeCell ref="DA173:DA174"/>
    <mergeCell ref="DB173:DB174"/>
    <mergeCell ref="DC173:DC174"/>
    <mergeCell ref="DE173:DE174"/>
    <mergeCell ref="DF173:DF174"/>
    <mergeCell ref="DG173:DG174"/>
    <mergeCell ref="DH173:DH174"/>
    <mergeCell ref="DI173:DI174"/>
    <mergeCell ref="DJ173:DJ174"/>
    <mergeCell ref="DL173:DL174"/>
    <mergeCell ref="DM173:DM174"/>
    <mergeCell ref="DN173:DN174"/>
    <mergeCell ref="DO173:DO174"/>
    <mergeCell ref="DP173:DP174"/>
    <mergeCell ref="DQ173:DQ174"/>
    <mergeCell ref="DS173:DS174"/>
    <mergeCell ref="DT173:DT174"/>
    <mergeCell ref="DU173:DU174"/>
    <mergeCell ref="DV173:DV174"/>
    <mergeCell ref="DW173:DW174"/>
    <mergeCell ref="DX173:DX174"/>
    <mergeCell ref="DZ173:DZ174"/>
    <mergeCell ref="EA173:EA174"/>
    <mergeCell ref="EB173:EB174"/>
    <mergeCell ref="EC173:EC174"/>
    <mergeCell ref="ED173:ED174"/>
    <mergeCell ref="EE173:EE174"/>
    <mergeCell ref="EG173:EG174"/>
    <mergeCell ref="EH173:EH174"/>
    <mergeCell ref="EI173:EI174"/>
    <mergeCell ref="EJ173:EJ174"/>
    <mergeCell ref="EK173:EK174"/>
    <mergeCell ref="EL173:EL174"/>
    <mergeCell ref="EN173:EN174"/>
    <mergeCell ref="EO173:EO174"/>
    <mergeCell ref="EP173:EP174"/>
    <mergeCell ref="EQ173:EQ174"/>
    <mergeCell ref="ER173:ER174"/>
    <mergeCell ref="ES173:ES174"/>
    <mergeCell ref="EU173:EU174"/>
    <mergeCell ref="EV173:EV174"/>
    <mergeCell ref="EW173:EW174"/>
    <mergeCell ref="EX173:EX174"/>
    <mergeCell ref="EY173:EY174"/>
    <mergeCell ref="EZ173:EZ174"/>
    <mergeCell ref="FB173:FB174"/>
    <mergeCell ref="FC173:FC174"/>
    <mergeCell ref="FD173:FD174"/>
    <mergeCell ref="FE173:FE174"/>
    <mergeCell ref="FF173:FF174"/>
    <mergeCell ref="FG173:FG174"/>
    <mergeCell ref="FI173:FI174"/>
    <mergeCell ref="FJ173:FJ174"/>
    <mergeCell ref="FK173:FK174"/>
    <mergeCell ref="FL173:FL174"/>
    <mergeCell ref="FM173:FM174"/>
    <mergeCell ref="FN173:FN174"/>
    <mergeCell ref="FP173:FP174"/>
    <mergeCell ref="FQ173:FQ174"/>
    <mergeCell ref="FR173:FR174"/>
    <mergeCell ref="FS173:FS174"/>
    <mergeCell ref="FT173:FT174"/>
    <mergeCell ref="FU173:FU174"/>
    <mergeCell ref="FW173:FW174"/>
    <mergeCell ref="FX173:FX174"/>
    <mergeCell ref="FY173:FY174"/>
    <mergeCell ref="FZ173:FZ174"/>
    <mergeCell ref="GA173:GA174"/>
    <mergeCell ref="GB173:GB174"/>
    <mergeCell ref="GD173:GD174"/>
    <mergeCell ref="GE173:GE174"/>
    <mergeCell ref="GF173:GF174"/>
    <mergeCell ref="GG173:GG174"/>
    <mergeCell ref="GH173:GH174"/>
    <mergeCell ref="GI173:GI174"/>
    <mergeCell ref="GK173:GK174"/>
    <mergeCell ref="GL173:GL174"/>
    <mergeCell ref="GM173:GM174"/>
    <mergeCell ref="GN173:GN174"/>
    <mergeCell ref="GO173:GO174"/>
    <mergeCell ref="GP173:GP174"/>
    <mergeCell ref="GR173:GR174"/>
    <mergeCell ref="GS173:GS174"/>
    <mergeCell ref="GT173:GT174"/>
    <mergeCell ref="GU173:GU174"/>
    <mergeCell ref="GV173:GV174"/>
    <mergeCell ref="GW173:GW174"/>
    <mergeCell ref="GY173:GY174"/>
    <mergeCell ref="GZ173:GZ174"/>
    <mergeCell ref="HA173:HA174"/>
    <mergeCell ref="HB173:HB174"/>
    <mergeCell ref="HC173:HC174"/>
    <mergeCell ref="HD173:HD174"/>
    <mergeCell ref="HF173:HF174"/>
    <mergeCell ref="HG173:HG174"/>
    <mergeCell ref="HH173:HH174"/>
    <mergeCell ref="HI173:HI174"/>
    <mergeCell ref="HJ173:HJ174"/>
    <mergeCell ref="HK173:HK174"/>
    <mergeCell ref="HM173:HM174"/>
    <mergeCell ref="HN173:HN174"/>
    <mergeCell ref="HO173:HO174"/>
    <mergeCell ref="HP173:HP174"/>
    <mergeCell ref="HQ173:HQ174"/>
    <mergeCell ref="HR173:HR174"/>
    <mergeCell ref="HT173:HT174"/>
    <mergeCell ref="HU173:HU174"/>
    <mergeCell ref="HV173:HV174"/>
    <mergeCell ref="HW173:HW174"/>
    <mergeCell ref="HX173:HX174"/>
    <mergeCell ref="HY173:HY174"/>
    <mergeCell ref="IA173:IA174"/>
    <mergeCell ref="IB173:IB174"/>
    <mergeCell ref="IC173:IC174"/>
    <mergeCell ref="ID173:ID174"/>
    <mergeCell ref="IE173:IE174"/>
    <mergeCell ref="IF173:IF174"/>
    <mergeCell ref="IH173:IH174"/>
    <mergeCell ref="II173:II174"/>
    <mergeCell ref="IJ173:IJ174"/>
    <mergeCell ref="IK173:IK174"/>
    <mergeCell ref="IL173:IL174"/>
    <mergeCell ref="IM173:IM174"/>
    <mergeCell ref="IO173:IO174"/>
    <mergeCell ref="IP173:IP174"/>
    <mergeCell ref="IQ173:IQ174"/>
    <mergeCell ref="IR173:IR174"/>
    <mergeCell ref="IS173:IS174"/>
    <mergeCell ref="IT173:IT174"/>
    <mergeCell ref="IV173:IV174"/>
    <mergeCell ref="A175:A176"/>
    <mergeCell ref="B175:B176"/>
    <mergeCell ref="D175:D176"/>
    <mergeCell ref="E175:E176"/>
    <mergeCell ref="F175:F176"/>
    <mergeCell ref="G175:G176"/>
    <mergeCell ref="O175:O176"/>
    <mergeCell ref="P175:P176"/>
    <mergeCell ref="R175:R176"/>
    <mergeCell ref="S175:S176"/>
    <mergeCell ref="T175:T176"/>
    <mergeCell ref="U175:U176"/>
    <mergeCell ref="V175:V176"/>
    <mergeCell ref="W175:W176"/>
    <mergeCell ref="Y175:Y176"/>
    <mergeCell ref="Z175:Z176"/>
    <mergeCell ref="AA175:AA176"/>
    <mergeCell ref="AB175:AB176"/>
    <mergeCell ref="AC175:AC176"/>
    <mergeCell ref="AD175:AD176"/>
    <mergeCell ref="AF175:AF176"/>
    <mergeCell ref="AG175:AG176"/>
    <mergeCell ref="AH175:AH176"/>
    <mergeCell ref="AI175:AI176"/>
    <mergeCell ref="AJ175:AJ176"/>
    <mergeCell ref="AK175:AK176"/>
    <mergeCell ref="AM175:AM176"/>
    <mergeCell ref="AN175:AN176"/>
    <mergeCell ref="AO175:AO176"/>
    <mergeCell ref="AP175:AP176"/>
    <mergeCell ref="AQ175:AQ176"/>
    <mergeCell ref="AR175:AR176"/>
    <mergeCell ref="AT175:AT176"/>
    <mergeCell ref="AU175:AU176"/>
    <mergeCell ref="AV175:AV176"/>
    <mergeCell ref="AW175:AW176"/>
    <mergeCell ref="AX175:AX176"/>
    <mergeCell ref="AY175:AY176"/>
    <mergeCell ref="BA175:BA176"/>
    <mergeCell ref="BB175:BB176"/>
    <mergeCell ref="BC175:BC176"/>
    <mergeCell ref="BD175:BD176"/>
    <mergeCell ref="BE175:BE176"/>
    <mergeCell ref="BF175:BF176"/>
    <mergeCell ref="BH175:BH176"/>
    <mergeCell ref="BI175:BI176"/>
    <mergeCell ref="BJ175:BJ176"/>
    <mergeCell ref="BK175:BK176"/>
    <mergeCell ref="BL175:BL176"/>
    <mergeCell ref="BM175:BM176"/>
    <mergeCell ref="BO175:BO176"/>
    <mergeCell ref="BP175:BP176"/>
    <mergeCell ref="BQ175:BQ176"/>
    <mergeCell ref="BR175:BR176"/>
    <mergeCell ref="BS175:BS176"/>
    <mergeCell ref="BT175:BT176"/>
    <mergeCell ref="BV175:BV176"/>
    <mergeCell ref="BW175:BW176"/>
    <mergeCell ref="BX175:BX176"/>
    <mergeCell ref="BY175:BY176"/>
    <mergeCell ref="BZ175:BZ176"/>
    <mergeCell ref="CA175:CA176"/>
    <mergeCell ref="CC175:CC176"/>
    <mergeCell ref="CD175:CD176"/>
    <mergeCell ref="CE175:CE176"/>
    <mergeCell ref="CF175:CF176"/>
    <mergeCell ref="CG175:CG176"/>
    <mergeCell ref="CH175:CH176"/>
    <mergeCell ref="CJ175:CJ176"/>
    <mergeCell ref="CK175:CK176"/>
    <mergeCell ref="CL175:CL176"/>
    <mergeCell ref="CM175:CM176"/>
    <mergeCell ref="CN175:CN176"/>
    <mergeCell ref="CO175:CO176"/>
    <mergeCell ref="CQ175:CQ176"/>
    <mergeCell ref="CR175:CR176"/>
    <mergeCell ref="CS175:CS176"/>
    <mergeCell ref="CT175:CT176"/>
    <mergeCell ref="CU175:CU176"/>
    <mergeCell ref="CV175:CV176"/>
    <mergeCell ref="CX175:CX176"/>
    <mergeCell ref="CY175:CY176"/>
    <mergeCell ref="CZ175:CZ176"/>
    <mergeCell ref="DA175:DA176"/>
    <mergeCell ref="DB175:DB176"/>
    <mergeCell ref="DC175:DC176"/>
    <mergeCell ref="DE175:DE176"/>
    <mergeCell ref="DF175:DF176"/>
    <mergeCell ref="DG175:DG176"/>
    <mergeCell ref="DH175:DH176"/>
    <mergeCell ref="DI175:DI176"/>
    <mergeCell ref="DJ175:DJ176"/>
    <mergeCell ref="DL175:DL176"/>
    <mergeCell ref="DM175:DM176"/>
    <mergeCell ref="DN175:DN176"/>
    <mergeCell ref="DO175:DO176"/>
    <mergeCell ref="DP175:DP176"/>
    <mergeCell ref="DQ175:DQ176"/>
    <mergeCell ref="DS175:DS176"/>
    <mergeCell ref="DT175:DT176"/>
    <mergeCell ref="DU175:DU176"/>
    <mergeCell ref="DV175:DV176"/>
    <mergeCell ref="DW175:DW176"/>
    <mergeCell ref="DX175:DX176"/>
    <mergeCell ref="DZ175:DZ176"/>
    <mergeCell ref="EA175:EA176"/>
    <mergeCell ref="EB175:EB176"/>
    <mergeCell ref="EC175:EC176"/>
    <mergeCell ref="ED175:ED176"/>
    <mergeCell ref="EE175:EE176"/>
    <mergeCell ref="EG175:EG176"/>
    <mergeCell ref="EH175:EH176"/>
    <mergeCell ref="EI175:EI176"/>
    <mergeCell ref="EJ175:EJ176"/>
    <mergeCell ref="EK175:EK176"/>
    <mergeCell ref="EL175:EL176"/>
    <mergeCell ref="EN175:EN176"/>
    <mergeCell ref="EO175:EO176"/>
    <mergeCell ref="EP175:EP176"/>
    <mergeCell ref="EQ175:EQ176"/>
    <mergeCell ref="ER175:ER176"/>
    <mergeCell ref="ES175:ES176"/>
    <mergeCell ref="EU175:EU176"/>
    <mergeCell ref="EV175:EV176"/>
    <mergeCell ref="EW175:EW176"/>
    <mergeCell ref="EX175:EX176"/>
    <mergeCell ref="EY175:EY176"/>
    <mergeCell ref="EZ175:EZ176"/>
    <mergeCell ref="FB175:FB176"/>
    <mergeCell ref="FC175:FC176"/>
    <mergeCell ref="FD175:FD176"/>
    <mergeCell ref="FE175:FE176"/>
    <mergeCell ref="FF175:FF176"/>
    <mergeCell ref="FG175:FG176"/>
    <mergeCell ref="FI175:FI176"/>
    <mergeCell ref="FJ175:FJ176"/>
    <mergeCell ref="FK175:FK176"/>
    <mergeCell ref="FL175:FL176"/>
    <mergeCell ref="FM175:FM176"/>
    <mergeCell ref="FN175:FN176"/>
    <mergeCell ref="FP175:FP176"/>
    <mergeCell ref="FQ175:FQ176"/>
    <mergeCell ref="FR175:FR176"/>
    <mergeCell ref="FS175:FS176"/>
    <mergeCell ref="FT175:FT176"/>
    <mergeCell ref="FU175:FU176"/>
    <mergeCell ref="FW175:FW176"/>
    <mergeCell ref="FX175:FX176"/>
    <mergeCell ref="FY175:FY176"/>
    <mergeCell ref="FZ175:FZ176"/>
    <mergeCell ref="GA175:GA176"/>
    <mergeCell ref="GB175:GB176"/>
    <mergeCell ref="GD175:GD176"/>
    <mergeCell ref="GE175:GE176"/>
    <mergeCell ref="GF175:GF176"/>
    <mergeCell ref="GG175:GG176"/>
    <mergeCell ref="GH175:GH176"/>
    <mergeCell ref="GI175:GI176"/>
    <mergeCell ref="GK175:GK176"/>
    <mergeCell ref="GL175:GL176"/>
    <mergeCell ref="GM175:GM176"/>
    <mergeCell ref="GN175:GN176"/>
    <mergeCell ref="GO175:GO176"/>
    <mergeCell ref="GP175:GP176"/>
    <mergeCell ref="GR175:GR176"/>
    <mergeCell ref="GS175:GS176"/>
    <mergeCell ref="GT175:GT176"/>
    <mergeCell ref="GU175:GU176"/>
    <mergeCell ref="GV175:GV176"/>
    <mergeCell ref="GW175:GW176"/>
    <mergeCell ref="GY175:GY176"/>
    <mergeCell ref="GZ175:GZ176"/>
    <mergeCell ref="HA175:HA176"/>
    <mergeCell ref="HB175:HB176"/>
    <mergeCell ref="HC175:HC176"/>
    <mergeCell ref="HD175:HD176"/>
    <mergeCell ref="HF175:HF176"/>
    <mergeCell ref="HG175:HG176"/>
    <mergeCell ref="HH175:HH176"/>
    <mergeCell ref="HI175:HI176"/>
    <mergeCell ref="HJ175:HJ176"/>
    <mergeCell ref="HK175:HK176"/>
    <mergeCell ref="HM175:HM176"/>
    <mergeCell ref="HN175:HN176"/>
    <mergeCell ref="HO175:HO176"/>
    <mergeCell ref="HP175:HP176"/>
    <mergeCell ref="HQ175:HQ176"/>
    <mergeCell ref="HR175:HR176"/>
    <mergeCell ref="HT175:HT176"/>
    <mergeCell ref="HU175:HU176"/>
    <mergeCell ref="HV175:HV176"/>
    <mergeCell ref="HW175:HW176"/>
    <mergeCell ref="HX175:HX176"/>
    <mergeCell ref="HY175:HY176"/>
    <mergeCell ref="IA175:IA176"/>
    <mergeCell ref="IB175:IB176"/>
    <mergeCell ref="IC175:IC176"/>
    <mergeCell ref="ID175:ID176"/>
    <mergeCell ref="IE175:IE176"/>
    <mergeCell ref="IF175:IF176"/>
    <mergeCell ref="IH175:IH176"/>
    <mergeCell ref="II175:II176"/>
    <mergeCell ref="IJ175:IJ176"/>
    <mergeCell ref="IK175:IK176"/>
    <mergeCell ref="IL175:IL176"/>
    <mergeCell ref="IM175:IM176"/>
    <mergeCell ref="IO175:IO176"/>
    <mergeCell ref="IP175:IP176"/>
    <mergeCell ref="IQ175:IQ176"/>
    <mergeCell ref="IR175:IR176"/>
    <mergeCell ref="IS175:IS176"/>
    <mergeCell ref="IT175:IT176"/>
    <mergeCell ref="IV175:IV176"/>
    <mergeCell ref="A177:F177"/>
    <mergeCell ref="O177:T177"/>
    <mergeCell ref="V177:AA177"/>
    <mergeCell ref="AC177:AH177"/>
    <mergeCell ref="AJ177:AO177"/>
    <mergeCell ref="AQ177:AV177"/>
    <mergeCell ref="AX177:BC177"/>
    <mergeCell ref="BE177:BJ177"/>
    <mergeCell ref="BL177:BQ177"/>
    <mergeCell ref="BS177:BX177"/>
    <mergeCell ref="BZ177:CE177"/>
    <mergeCell ref="CG177:CL177"/>
    <mergeCell ref="CN177:CS177"/>
    <mergeCell ref="CU177:CZ177"/>
    <mergeCell ref="DB177:DG177"/>
    <mergeCell ref="DI177:DN177"/>
    <mergeCell ref="DP177:DU177"/>
    <mergeCell ref="DW177:EB177"/>
    <mergeCell ref="ED177:EI177"/>
    <mergeCell ref="EK177:EP177"/>
    <mergeCell ref="ER177:EW177"/>
    <mergeCell ref="EY177:FD177"/>
    <mergeCell ref="FF177:FK177"/>
    <mergeCell ref="FM177:FR177"/>
    <mergeCell ref="FT177:FY177"/>
    <mergeCell ref="GA177:GF177"/>
    <mergeCell ref="GH177:GM177"/>
    <mergeCell ref="GO177:GT177"/>
    <mergeCell ref="GV177:HA177"/>
    <mergeCell ref="HC177:HH177"/>
    <mergeCell ref="HJ177:HO177"/>
    <mergeCell ref="HQ177:HV177"/>
    <mergeCell ref="HX177:IC177"/>
    <mergeCell ref="IE177:IJ177"/>
    <mergeCell ref="IL177:IQ177"/>
    <mergeCell ref="IS177:IV177"/>
    <mergeCell ref="A178:G178"/>
    <mergeCell ref="O178:U178"/>
    <mergeCell ref="V178:AB178"/>
    <mergeCell ref="AC178:AI178"/>
    <mergeCell ref="AJ178:AP178"/>
    <mergeCell ref="AQ178:AW178"/>
    <mergeCell ref="AX178:BD178"/>
    <mergeCell ref="BE178:BK178"/>
    <mergeCell ref="BL178:BR178"/>
    <mergeCell ref="BS178:BY178"/>
    <mergeCell ref="BZ178:CF178"/>
    <mergeCell ref="CG178:CM178"/>
    <mergeCell ref="CN178:CT178"/>
    <mergeCell ref="CU178:DA178"/>
    <mergeCell ref="DB178:DH178"/>
    <mergeCell ref="DI178:DO178"/>
    <mergeCell ref="DP178:DV178"/>
    <mergeCell ref="DW178:EC178"/>
    <mergeCell ref="ED178:EJ178"/>
    <mergeCell ref="EK178:EQ178"/>
    <mergeCell ref="ER178:EX178"/>
    <mergeCell ref="EY178:FE178"/>
    <mergeCell ref="FF178:FL178"/>
    <mergeCell ref="FM178:FS178"/>
    <mergeCell ref="FT178:FZ178"/>
    <mergeCell ref="GA178:GG178"/>
    <mergeCell ref="GH178:GN178"/>
    <mergeCell ref="GO178:GU178"/>
    <mergeCell ref="GV178:HB178"/>
    <mergeCell ref="HC178:HI178"/>
    <mergeCell ref="HJ178:HP178"/>
    <mergeCell ref="HQ178:HW178"/>
    <mergeCell ref="HX178:ID178"/>
    <mergeCell ref="IE178:IK178"/>
    <mergeCell ref="IL178:IR178"/>
    <mergeCell ref="IS178:IV178"/>
    <mergeCell ref="A179:A180"/>
    <mergeCell ref="B179:B180"/>
    <mergeCell ref="D179:D180"/>
    <mergeCell ref="E179:E180"/>
    <mergeCell ref="F179:F180"/>
    <mergeCell ref="G179:G180"/>
    <mergeCell ref="O179:O180"/>
    <mergeCell ref="P179:P180"/>
    <mergeCell ref="R179:R180"/>
    <mergeCell ref="S179:S180"/>
    <mergeCell ref="T179:T180"/>
    <mergeCell ref="U179:U180"/>
    <mergeCell ref="V179:V180"/>
    <mergeCell ref="W179:W180"/>
    <mergeCell ref="Y179:Y180"/>
    <mergeCell ref="Z179:Z180"/>
    <mergeCell ref="AA179:AA180"/>
    <mergeCell ref="AB179:AB180"/>
    <mergeCell ref="AC179:AC180"/>
    <mergeCell ref="AD179:AD180"/>
    <mergeCell ref="AF179:AF180"/>
    <mergeCell ref="AG179:AG180"/>
    <mergeCell ref="AH179:AH180"/>
    <mergeCell ref="AI179:AI180"/>
    <mergeCell ref="AJ179:AJ180"/>
    <mergeCell ref="AK179:AK180"/>
    <mergeCell ref="AM179:AM180"/>
    <mergeCell ref="AN179:AN180"/>
    <mergeCell ref="AO179:AO180"/>
    <mergeCell ref="AP179:AP180"/>
    <mergeCell ref="AQ179:AQ180"/>
    <mergeCell ref="AR179:AR180"/>
    <mergeCell ref="AT179:AT180"/>
    <mergeCell ref="AU179:AU180"/>
    <mergeCell ref="AV179:AV180"/>
    <mergeCell ref="AW179:AW180"/>
    <mergeCell ref="AX179:AX180"/>
    <mergeCell ref="AY179:AY180"/>
    <mergeCell ref="BA179:BA180"/>
    <mergeCell ref="BB179:BB180"/>
    <mergeCell ref="BC179:BC180"/>
    <mergeCell ref="BD179:BD180"/>
    <mergeCell ref="BE179:BE180"/>
    <mergeCell ref="BF179:BF180"/>
    <mergeCell ref="BH179:BH180"/>
    <mergeCell ref="BI179:BI180"/>
    <mergeCell ref="BJ179:BJ180"/>
    <mergeCell ref="BK179:BK180"/>
    <mergeCell ref="BL179:BL180"/>
    <mergeCell ref="BM179:BM180"/>
    <mergeCell ref="BO179:BO180"/>
    <mergeCell ref="BP179:BP180"/>
    <mergeCell ref="BQ179:BQ180"/>
    <mergeCell ref="BR179:BR180"/>
    <mergeCell ref="BS179:BS180"/>
    <mergeCell ref="BT179:BT180"/>
    <mergeCell ref="BV179:BV180"/>
    <mergeCell ref="BW179:BW180"/>
    <mergeCell ref="BX179:BX180"/>
    <mergeCell ref="BY179:BY180"/>
    <mergeCell ref="BZ179:BZ180"/>
    <mergeCell ref="CA179:CA180"/>
    <mergeCell ref="CC179:CC180"/>
    <mergeCell ref="CD179:CD180"/>
    <mergeCell ref="CE179:CE180"/>
    <mergeCell ref="CF179:CF180"/>
    <mergeCell ref="CG179:CG180"/>
    <mergeCell ref="CH179:CH180"/>
    <mergeCell ref="CJ179:CJ180"/>
    <mergeCell ref="CK179:CK180"/>
    <mergeCell ref="CL179:CL180"/>
    <mergeCell ref="CM179:CM180"/>
    <mergeCell ref="CN179:CN180"/>
    <mergeCell ref="CO179:CO180"/>
    <mergeCell ref="CQ179:CQ180"/>
    <mergeCell ref="CR179:CR180"/>
    <mergeCell ref="CS179:CS180"/>
    <mergeCell ref="CT179:CT180"/>
    <mergeCell ref="CU179:CU180"/>
    <mergeCell ref="CV179:CV180"/>
    <mergeCell ref="CX179:CX180"/>
    <mergeCell ref="CY179:CY180"/>
    <mergeCell ref="CZ179:CZ180"/>
    <mergeCell ref="DA179:DA180"/>
    <mergeCell ref="DB179:DB180"/>
    <mergeCell ref="DC179:DC180"/>
    <mergeCell ref="DE179:DE180"/>
    <mergeCell ref="DF179:DF180"/>
    <mergeCell ref="DG179:DG180"/>
    <mergeCell ref="DH179:DH180"/>
    <mergeCell ref="DI179:DI180"/>
    <mergeCell ref="DJ179:DJ180"/>
    <mergeCell ref="DL179:DL180"/>
    <mergeCell ref="DM179:DM180"/>
    <mergeCell ref="DN179:DN180"/>
    <mergeCell ref="DO179:DO180"/>
    <mergeCell ref="DP179:DP180"/>
    <mergeCell ref="DQ179:DQ180"/>
    <mergeCell ref="DS179:DS180"/>
    <mergeCell ref="DT179:DT180"/>
    <mergeCell ref="DU179:DU180"/>
    <mergeCell ref="DV179:DV180"/>
    <mergeCell ref="DW179:DW180"/>
    <mergeCell ref="DX179:DX180"/>
    <mergeCell ref="DZ179:DZ180"/>
    <mergeCell ref="EA179:EA180"/>
    <mergeCell ref="EB179:EB180"/>
    <mergeCell ref="EC179:EC180"/>
    <mergeCell ref="ED179:ED180"/>
    <mergeCell ref="EE179:EE180"/>
    <mergeCell ref="EG179:EG180"/>
    <mergeCell ref="EH179:EH180"/>
    <mergeCell ref="EI179:EI180"/>
    <mergeCell ref="EJ179:EJ180"/>
    <mergeCell ref="EK179:EK180"/>
    <mergeCell ref="EL179:EL180"/>
    <mergeCell ref="EN179:EN180"/>
    <mergeCell ref="EO179:EO180"/>
    <mergeCell ref="EP179:EP180"/>
    <mergeCell ref="EQ179:EQ180"/>
    <mergeCell ref="ER179:ER180"/>
    <mergeCell ref="ES179:ES180"/>
    <mergeCell ref="EU179:EU180"/>
    <mergeCell ref="EV179:EV180"/>
    <mergeCell ref="EW179:EW180"/>
    <mergeCell ref="EX179:EX180"/>
    <mergeCell ref="EY179:EY180"/>
    <mergeCell ref="EZ179:EZ180"/>
    <mergeCell ref="FB179:FB180"/>
    <mergeCell ref="FC179:FC180"/>
    <mergeCell ref="FD179:FD180"/>
    <mergeCell ref="FE179:FE180"/>
    <mergeCell ref="FF179:FF180"/>
    <mergeCell ref="FG179:FG180"/>
    <mergeCell ref="FI179:FI180"/>
    <mergeCell ref="FJ179:FJ180"/>
    <mergeCell ref="FK179:FK180"/>
    <mergeCell ref="FL179:FL180"/>
    <mergeCell ref="FM179:FM180"/>
    <mergeCell ref="FN179:FN180"/>
    <mergeCell ref="FP179:FP180"/>
    <mergeCell ref="FQ179:FQ180"/>
    <mergeCell ref="FR179:FR180"/>
    <mergeCell ref="FS179:FS180"/>
    <mergeCell ref="FT179:FT180"/>
    <mergeCell ref="FU179:FU180"/>
    <mergeCell ref="FW179:FW180"/>
    <mergeCell ref="FX179:FX180"/>
    <mergeCell ref="FY179:FY180"/>
    <mergeCell ref="FZ179:FZ180"/>
    <mergeCell ref="GA179:GA180"/>
    <mergeCell ref="GB179:GB180"/>
    <mergeCell ref="GD179:GD180"/>
    <mergeCell ref="GE179:GE180"/>
    <mergeCell ref="GF179:GF180"/>
    <mergeCell ref="GG179:GG180"/>
    <mergeCell ref="GH179:GH180"/>
    <mergeCell ref="GI179:GI180"/>
    <mergeCell ref="GK179:GK180"/>
    <mergeCell ref="GL179:GL180"/>
    <mergeCell ref="GM179:GM180"/>
    <mergeCell ref="GN179:GN180"/>
    <mergeCell ref="GO179:GO180"/>
    <mergeCell ref="GP179:GP180"/>
    <mergeCell ref="GR179:GR180"/>
    <mergeCell ref="GS179:GS180"/>
    <mergeCell ref="GT179:GT180"/>
    <mergeCell ref="GU179:GU180"/>
    <mergeCell ref="GV179:GV180"/>
    <mergeCell ref="GW179:GW180"/>
    <mergeCell ref="GY179:GY180"/>
    <mergeCell ref="GZ179:GZ180"/>
    <mergeCell ref="HA179:HA180"/>
    <mergeCell ref="HB179:HB180"/>
    <mergeCell ref="HC179:HC180"/>
    <mergeCell ref="HD179:HD180"/>
    <mergeCell ref="HF179:HF180"/>
    <mergeCell ref="HG179:HG180"/>
    <mergeCell ref="HH179:HH180"/>
    <mergeCell ref="HI179:HI180"/>
    <mergeCell ref="HJ179:HJ180"/>
    <mergeCell ref="HK179:HK180"/>
    <mergeCell ref="HM179:HM180"/>
    <mergeCell ref="HN179:HN180"/>
    <mergeCell ref="HO179:HO180"/>
    <mergeCell ref="HP179:HP180"/>
    <mergeCell ref="HQ179:HQ180"/>
    <mergeCell ref="HR179:HR180"/>
    <mergeCell ref="HT179:HT180"/>
    <mergeCell ref="HU179:HU180"/>
    <mergeCell ref="HV179:HV180"/>
    <mergeCell ref="HW179:HW180"/>
    <mergeCell ref="HX179:HX180"/>
    <mergeCell ref="HY179:HY180"/>
    <mergeCell ref="IA179:IA180"/>
    <mergeCell ref="IB179:IB180"/>
    <mergeCell ref="IC179:IC180"/>
    <mergeCell ref="ID179:ID180"/>
    <mergeCell ref="IE179:IE180"/>
    <mergeCell ref="IF179:IF180"/>
    <mergeCell ref="IH179:IH180"/>
    <mergeCell ref="II179:II180"/>
    <mergeCell ref="IJ179:IJ180"/>
    <mergeCell ref="IK179:IK180"/>
    <mergeCell ref="IL179:IL180"/>
    <mergeCell ref="IM179:IM180"/>
    <mergeCell ref="IO179:IO180"/>
    <mergeCell ref="IP179:IP180"/>
    <mergeCell ref="IQ179:IQ180"/>
    <mergeCell ref="IR179:IR180"/>
    <mergeCell ref="IS179:IS180"/>
    <mergeCell ref="IT179:IT180"/>
    <mergeCell ref="IV179:IV180"/>
    <mergeCell ref="A181:A182"/>
    <mergeCell ref="B181:B182"/>
    <mergeCell ref="D181:D182"/>
    <mergeCell ref="E181:E182"/>
    <mergeCell ref="F181:F182"/>
    <mergeCell ref="G181:G182"/>
    <mergeCell ref="O181:O182"/>
    <mergeCell ref="P181:P182"/>
    <mergeCell ref="R181:R182"/>
    <mergeCell ref="S181:S182"/>
    <mergeCell ref="T181:T182"/>
    <mergeCell ref="U181:U182"/>
    <mergeCell ref="V181:V182"/>
    <mergeCell ref="W181:W182"/>
    <mergeCell ref="Y181:Y182"/>
    <mergeCell ref="Z181:Z182"/>
    <mergeCell ref="AA181:AA182"/>
    <mergeCell ref="AB181:AB182"/>
    <mergeCell ref="AC181:AC182"/>
    <mergeCell ref="AD181:AD182"/>
    <mergeCell ref="AF181:AF182"/>
    <mergeCell ref="AG181:AG182"/>
    <mergeCell ref="AH181:AH182"/>
    <mergeCell ref="AI181:AI182"/>
    <mergeCell ref="AJ181:AJ182"/>
    <mergeCell ref="AK181:AK182"/>
    <mergeCell ref="AM181:AM182"/>
    <mergeCell ref="AN181:AN182"/>
    <mergeCell ref="AO181:AO182"/>
    <mergeCell ref="AP181:AP182"/>
    <mergeCell ref="AQ181:AQ182"/>
    <mergeCell ref="AR181:AR182"/>
    <mergeCell ref="AT181:AT182"/>
    <mergeCell ref="AU181:AU182"/>
    <mergeCell ref="AV181:AV182"/>
    <mergeCell ref="AW181:AW182"/>
    <mergeCell ref="AX181:AX182"/>
    <mergeCell ref="AY181:AY182"/>
    <mergeCell ref="BA181:BA182"/>
    <mergeCell ref="BB181:BB182"/>
    <mergeCell ref="BC181:BC182"/>
    <mergeCell ref="BD181:BD182"/>
    <mergeCell ref="BE181:BE182"/>
    <mergeCell ref="BF181:BF182"/>
    <mergeCell ref="BH181:BH182"/>
    <mergeCell ref="BI181:BI182"/>
    <mergeCell ref="BJ181:BJ182"/>
    <mergeCell ref="BK181:BK182"/>
    <mergeCell ref="BL181:BL182"/>
    <mergeCell ref="BM181:BM182"/>
    <mergeCell ref="BO181:BO182"/>
    <mergeCell ref="BP181:BP182"/>
    <mergeCell ref="BQ181:BQ182"/>
    <mergeCell ref="BR181:BR182"/>
    <mergeCell ref="BS181:BS182"/>
    <mergeCell ref="BT181:BT182"/>
    <mergeCell ref="BV181:BV182"/>
    <mergeCell ref="BW181:BW182"/>
    <mergeCell ref="BX181:BX182"/>
    <mergeCell ref="BY181:BY182"/>
    <mergeCell ref="BZ181:BZ182"/>
    <mergeCell ref="CA181:CA182"/>
    <mergeCell ref="CC181:CC182"/>
    <mergeCell ref="CD181:CD182"/>
    <mergeCell ref="CE181:CE182"/>
    <mergeCell ref="CF181:CF182"/>
    <mergeCell ref="CG181:CG182"/>
    <mergeCell ref="CH181:CH182"/>
    <mergeCell ref="CJ181:CJ182"/>
    <mergeCell ref="CK181:CK182"/>
    <mergeCell ref="CL181:CL182"/>
    <mergeCell ref="CM181:CM182"/>
    <mergeCell ref="CN181:CN182"/>
    <mergeCell ref="CO181:CO182"/>
    <mergeCell ref="CQ181:CQ182"/>
    <mergeCell ref="CR181:CR182"/>
    <mergeCell ref="CS181:CS182"/>
    <mergeCell ref="CT181:CT182"/>
    <mergeCell ref="CU181:CU182"/>
    <mergeCell ref="CV181:CV182"/>
    <mergeCell ref="CX181:CX182"/>
    <mergeCell ref="CY181:CY182"/>
    <mergeCell ref="CZ181:CZ182"/>
    <mergeCell ref="DA181:DA182"/>
    <mergeCell ref="DB181:DB182"/>
    <mergeCell ref="DC181:DC182"/>
    <mergeCell ref="DE181:DE182"/>
    <mergeCell ref="DF181:DF182"/>
    <mergeCell ref="DG181:DG182"/>
    <mergeCell ref="DH181:DH182"/>
    <mergeCell ref="DI181:DI182"/>
    <mergeCell ref="DJ181:DJ182"/>
    <mergeCell ref="DL181:DL182"/>
    <mergeCell ref="DM181:DM182"/>
    <mergeCell ref="DN181:DN182"/>
    <mergeCell ref="DO181:DO182"/>
    <mergeCell ref="DP181:DP182"/>
    <mergeCell ref="DQ181:DQ182"/>
    <mergeCell ref="DS181:DS182"/>
    <mergeCell ref="DT181:DT182"/>
    <mergeCell ref="DU181:DU182"/>
    <mergeCell ref="DV181:DV182"/>
    <mergeCell ref="DW181:DW182"/>
    <mergeCell ref="DX181:DX182"/>
    <mergeCell ref="DZ181:DZ182"/>
    <mergeCell ref="EA181:EA182"/>
    <mergeCell ref="EB181:EB182"/>
    <mergeCell ref="EC181:EC182"/>
    <mergeCell ref="ED181:ED182"/>
    <mergeCell ref="EE181:EE182"/>
    <mergeCell ref="EG181:EG182"/>
    <mergeCell ref="EH181:EH182"/>
    <mergeCell ref="EI181:EI182"/>
    <mergeCell ref="EJ181:EJ182"/>
    <mergeCell ref="EK181:EK182"/>
    <mergeCell ref="EL181:EL182"/>
    <mergeCell ref="EN181:EN182"/>
    <mergeCell ref="EO181:EO182"/>
    <mergeCell ref="EP181:EP182"/>
    <mergeCell ref="EQ181:EQ182"/>
    <mergeCell ref="ER181:ER182"/>
    <mergeCell ref="ES181:ES182"/>
    <mergeCell ref="EU181:EU182"/>
    <mergeCell ref="EV181:EV182"/>
    <mergeCell ref="EW181:EW182"/>
    <mergeCell ref="EX181:EX182"/>
    <mergeCell ref="EY181:EY182"/>
    <mergeCell ref="EZ181:EZ182"/>
    <mergeCell ref="FB181:FB182"/>
    <mergeCell ref="FC181:FC182"/>
    <mergeCell ref="FD181:FD182"/>
    <mergeCell ref="FE181:FE182"/>
    <mergeCell ref="FF181:FF182"/>
    <mergeCell ref="FG181:FG182"/>
    <mergeCell ref="FI181:FI182"/>
    <mergeCell ref="FJ181:FJ182"/>
    <mergeCell ref="FK181:FK182"/>
    <mergeCell ref="FL181:FL182"/>
    <mergeCell ref="FM181:FM182"/>
    <mergeCell ref="FN181:FN182"/>
    <mergeCell ref="FP181:FP182"/>
    <mergeCell ref="FQ181:FQ182"/>
    <mergeCell ref="FR181:FR182"/>
    <mergeCell ref="FS181:FS182"/>
    <mergeCell ref="FT181:FT182"/>
    <mergeCell ref="FU181:FU182"/>
    <mergeCell ref="FW181:FW182"/>
    <mergeCell ref="FX181:FX182"/>
    <mergeCell ref="FY181:FY182"/>
    <mergeCell ref="FZ181:FZ182"/>
    <mergeCell ref="GA181:GA182"/>
    <mergeCell ref="GB181:GB182"/>
    <mergeCell ref="GD181:GD182"/>
    <mergeCell ref="GE181:GE182"/>
    <mergeCell ref="GF181:GF182"/>
    <mergeCell ref="GG181:GG182"/>
    <mergeCell ref="GH181:GH182"/>
    <mergeCell ref="GI181:GI182"/>
    <mergeCell ref="GK181:GK182"/>
    <mergeCell ref="GL181:GL182"/>
    <mergeCell ref="GM181:GM182"/>
    <mergeCell ref="GN181:GN182"/>
    <mergeCell ref="GO181:GO182"/>
    <mergeCell ref="GP181:GP182"/>
    <mergeCell ref="GR181:GR182"/>
    <mergeCell ref="GS181:GS182"/>
    <mergeCell ref="GT181:GT182"/>
    <mergeCell ref="GU181:GU182"/>
    <mergeCell ref="GV181:GV182"/>
    <mergeCell ref="GW181:GW182"/>
    <mergeCell ref="GY181:GY182"/>
    <mergeCell ref="GZ181:GZ182"/>
    <mergeCell ref="HA181:HA182"/>
    <mergeCell ref="HB181:HB182"/>
    <mergeCell ref="HC181:HC182"/>
    <mergeCell ref="HD181:HD182"/>
    <mergeCell ref="HF181:HF182"/>
    <mergeCell ref="HG181:HG182"/>
    <mergeCell ref="HH181:HH182"/>
    <mergeCell ref="HI181:HI182"/>
    <mergeCell ref="HJ181:HJ182"/>
    <mergeCell ref="HK181:HK182"/>
    <mergeCell ref="HM181:HM182"/>
    <mergeCell ref="HN181:HN182"/>
    <mergeCell ref="HO181:HO182"/>
    <mergeCell ref="HP181:HP182"/>
    <mergeCell ref="HQ181:HQ182"/>
    <mergeCell ref="HR181:HR182"/>
    <mergeCell ref="HT181:HT182"/>
    <mergeCell ref="HU181:HU182"/>
    <mergeCell ref="HV181:HV182"/>
    <mergeCell ref="HW181:HW182"/>
    <mergeCell ref="HX181:HX182"/>
    <mergeCell ref="HY181:HY182"/>
    <mergeCell ref="IA181:IA182"/>
    <mergeCell ref="IB181:IB182"/>
    <mergeCell ref="IC181:IC182"/>
    <mergeCell ref="ID181:ID182"/>
    <mergeCell ref="IE181:IE182"/>
    <mergeCell ref="IF181:IF182"/>
    <mergeCell ref="IH181:IH182"/>
    <mergeCell ref="II181:II182"/>
    <mergeCell ref="IJ181:IJ182"/>
    <mergeCell ref="IK181:IK182"/>
    <mergeCell ref="IL181:IL182"/>
    <mergeCell ref="IM181:IM182"/>
    <mergeCell ref="IO181:IO182"/>
    <mergeCell ref="IP181:IP182"/>
    <mergeCell ref="IQ181:IQ182"/>
    <mergeCell ref="IR181:IR182"/>
    <mergeCell ref="IS181:IS182"/>
    <mergeCell ref="IT181:IT182"/>
    <mergeCell ref="IV181:IV182"/>
    <mergeCell ref="A183:F183"/>
    <mergeCell ref="O183:T183"/>
    <mergeCell ref="V183:AA183"/>
    <mergeCell ref="AC183:AH183"/>
    <mergeCell ref="AJ183:AO183"/>
    <mergeCell ref="AQ183:AV183"/>
    <mergeCell ref="AX183:BC183"/>
    <mergeCell ref="BE183:BJ183"/>
    <mergeCell ref="BL183:BQ183"/>
    <mergeCell ref="BS183:BX183"/>
    <mergeCell ref="BZ183:CE183"/>
    <mergeCell ref="CG183:CL183"/>
    <mergeCell ref="CN183:CS183"/>
    <mergeCell ref="CU183:CZ183"/>
    <mergeCell ref="DB183:DG183"/>
    <mergeCell ref="DI183:DN183"/>
    <mergeCell ref="DP183:DU183"/>
    <mergeCell ref="DW183:EB183"/>
    <mergeCell ref="ED183:EI183"/>
    <mergeCell ref="EK183:EP183"/>
    <mergeCell ref="ER183:EW183"/>
    <mergeCell ref="EY183:FD183"/>
    <mergeCell ref="FF183:FK183"/>
    <mergeCell ref="FM183:FR183"/>
    <mergeCell ref="FT183:FY183"/>
    <mergeCell ref="GA183:GF183"/>
    <mergeCell ref="GH183:GM183"/>
    <mergeCell ref="GO183:GT183"/>
    <mergeCell ref="GV183:HA183"/>
    <mergeCell ref="HC183:HH183"/>
    <mergeCell ref="HJ183:HO183"/>
    <mergeCell ref="HQ183:HV183"/>
    <mergeCell ref="HX183:IC183"/>
    <mergeCell ref="IE183:IJ183"/>
    <mergeCell ref="IL183:IQ183"/>
    <mergeCell ref="IS183:IV183"/>
    <mergeCell ref="A184:G184"/>
    <mergeCell ref="O184:U184"/>
    <mergeCell ref="V184:AB184"/>
    <mergeCell ref="AC184:AI184"/>
    <mergeCell ref="AJ184:AP184"/>
    <mergeCell ref="AQ184:AW184"/>
    <mergeCell ref="AX184:BD184"/>
    <mergeCell ref="BE184:BK184"/>
    <mergeCell ref="BL184:BR184"/>
    <mergeCell ref="BS184:BY184"/>
    <mergeCell ref="BZ184:CF184"/>
    <mergeCell ref="CG184:CM184"/>
    <mergeCell ref="CN184:CT184"/>
    <mergeCell ref="CU184:DA184"/>
    <mergeCell ref="DB184:DH184"/>
    <mergeCell ref="DI184:DO184"/>
    <mergeCell ref="DP184:DV184"/>
    <mergeCell ref="DW184:EC184"/>
    <mergeCell ref="ED184:EJ184"/>
    <mergeCell ref="EK184:EQ184"/>
    <mergeCell ref="ER184:EX184"/>
    <mergeCell ref="EY184:FE184"/>
    <mergeCell ref="FF184:FL184"/>
    <mergeCell ref="FM184:FS184"/>
    <mergeCell ref="FT184:FZ184"/>
    <mergeCell ref="GA184:GG184"/>
    <mergeCell ref="GH184:GN184"/>
    <mergeCell ref="GO184:GU184"/>
    <mergeCell ref="GV184:HB184"/>
    <mergeCell ref="HC184:HI184"/>
    <mergeCell ref="HJ184:HP184"/>
    <mergeCell ref="HQ184:HW184"/>
    <mergeCell ref="HX184:ID184"/>
    <mergeCell ref="IE184:IK184"/>
    <mergeCell ref="IL184:IR184"/>
    <mergeCell ref="IS184:IV184"/>
    <mergeCell ref="A185:A186"/>
    <mergeCell ref="B185:B186"/>
    <mergeCell ref="D185:D186"/>
    <mergeCell ref="E185:E186"/>
    <mergeCell ref="F185:F186"/>
    <mergeCell ref="G185:G186"/>
    <mergeCell ref="O185:O186"/>
    <mergeCell ref="P185:P186"/>
    <mergeCell ref="R185:R186"/>
    <mergeCell ref="S185:S186"/>
    <mergeCell ref="T185:T186"/>
    <mergeCell ref="U185:U186"/>
    <mergeCell ref="V185:V186"/>
    <mergeCell ref="W185:W186"/>
    <mergeCell ref="Y185:Y186"/>
    <mergeCell ref="Z185:Z186"/>
    <mergeCell ref="AA185:AA186"/>
    <mergeCell ref="AB185:AB186"/>
    <mergeCell ref="AC185:AC186"/>
    <mergeCell ref="AD185:AD186"/>
    <mergeCell ref="AF185:AF186"/>
    <mergeCell ref="AG185:AG186"/>
    <mergeCell ref="AH185:AH186"/>
    <mergeCell ref="AI185:AI186"/>
    <mergeCell ref="AJ185:AJ186"/>
    <mergeCell ref="AK185:AK186"/>
    <mergeCell ref="AM185:AM186"/>
    <mergeCell ref="AN185:AN186"/>
    <mergeCell ref="AO185:AO186"/>
    <mergeCell ref="AP185:AP186"/>
    <mergeCell ref="AQ185:AQ186"/>
    <mergeCell ref="AR185:AR186"/>
    <mergeCell ref="AT185:AT186"/>
    <mergeCell ref="AU185:AU186"/>
    <mergeCell ref="AV185:AV186"/>
    <mergeCell ref="AW185:AW186"/>
    <mergeCell ref="AX185:AX186"/>
    <mergeCell ref="AY185:AY186"/>
    <mergeCell ref="BA185:BA186"/>
    <mergeCell ref="BB185:BB186"/>
    <mergeCell ref="BC185:BC186"/>
    <mergeCell ref="BD185:BD186"/>
    <mergeCell ref="BE185:BE186"/>
    <mergeCell ref="BF185:BF186"/>
    <mergeCell ref="BH185:BH186"/>
    <mergeCell ref="BI185:BI186"/>
    <mergeCell ref="BJ185:BJ186"/>
    <mergeCell ref="BK185:BK186"/>
    <mergeCell ref="BL185:BL186"/>
    <mergeCell ref="BM185:BM186"/>
    <mergeCell ref="BO185:BO186"/>
    <mergeCell ref="BP185:BP186"/>
    <mergeCell ref="BQ185:BQ186"/>
    <mergeCell ref="BR185:BR186"/>
    <mergeCell ref="BS185:BS186"/>
    <mergeCell ref="BT185:BT186"/>
    <mergeCell ref="BV185:BV186"/>
    <mergeCell ref="BW185:BW186"/>
    <mergeCell ref="BX185:BX186"/>
    <mergeCell ref="BY185:BY186"/>
    <mergeCell ref="BZ185:BZ186"/>
    <mergeCell ref="CA185:CA186"/>
    <mergeCell ref="CC185:CC186"/>
    <mergeCell ref="CD185:CD186"/>
    <mergeCell ref="CE185:CE186"/>
    <mergeCell ref="CF185:CF186"/>
    <mergeCell ref="CG185:CG186"/>
    <mergeCell ref="CH185:CH186"/>
    <mergeCell ref="CJ185:CJ186"/>
    <mergeCell ref="CK185:CK186"/>
    <mergeCell ref="CL185:CL186"/>
    <mergeCell ref="CM185:CM186"/>
    <mergeCell ref="CN185:CN186"/>
    <mergeCell ref="CO185:CO186"/>
    <mergeCell ref="CQ185:CQ186"/>
    <mergeCell ref="CR185:CR186"/>
    <mergeCell ref="CS185:CS186"/>
    <mergeCell ref="CT185:CT186"/>
    <mergeCell ref="CU185:CU186"/>
    <mergeCell ref="CV185:CV186"/>
    <mergeCell ref="CX185:CX186"/>
    <mergeCell ref="CY185:CY186"/>
    <mergeCell ref="CZ185:CZ186"/>
    <mergeCell ref="DA185:DA186"/>
    <mergeCell ref="DB185:DB186"/>
    <mergeCell ref="DC185:DC186"/>
    <mergeCell ref="DE185:DE186"/>
    <mergeCell ref="DF185:DF186"/>
    <mergeCell ref="DG185:DG186"/>
    <mergeCell ref="DH185:DH186"/>
    <mergeCell ref="DI185:DI186"/>
    <mergeCell ref="DJ185:DJ186"/>
    <mergeCell ref="DL185:DL186"/>
    <mergeCell ref="DM185:DM186"/>
    <mergeCell ref="DN185:DN186"/>
    <mergeCell ref="DO185:DO186"/>
    <mergeCell ref="DP185:DP186"/>
    <mergeCell ref="DQ185:DQ186"/>
    <mergeCell ref="DS185:DS186"/>
    <mergeCell ref="DT185:DT186"/>
    <mergeCell ref="DU185:DU186"/>
    <mergeCell ref="DV185:DV186"/>
    <mergeCell ref="DW185:DW186"/>
    <mergeCell ref="DX185:DX186"/>
    <mergeCell ref="DZ185:DZ186"/>
    <mergeCell ref="EA185:EA186"/>
    <mergeCell ref="EB185:EB186"/>
    <mergeCell ref="EC185:EC186"/>
    <mergeCell ref="ED185:ED186"/>
    <mergeCell ref="EE185:EE186"/>
    <mergeCell ref="EG185:EG186"/>
    <mergeCell ref="EH185:EH186"/>
    <mergeCell ref="EI185:EI186"/>
    <mergeCell ref="EJ185:EJ186"/>
    <mergeCell ref="EK185:EK186"/>
    <mergeCell ref="EL185:EL186"/>
    <mergeCell ref="EN185:EN186"/>
    <mergeCell ref="EO185:EO186"/>
    <mergeCell ref="EP185:EP186"/>
    <mergeCell ref="EQ185:EQ186"/>
    <mergeCell ref="ER185:ER186"/>
    <mergeCell ref="ES185:ES186"/>
    <mergeCell ref="EU185:EU186"/>
    <mergeCell ref="EV185:EV186"/>
    <mergeCell ref="EW185:EW186"/>
    <mergeCell ref="EX185:EX186"/>
    <mergeCell ref="EY185:EY186"/>
    <mergeCell ref="EZ185:EZ186"/>
    <mergeCell ref="FB185:FB186"/>
    <mergeCell ref="FC185:FC186"/>
    <mergeCell ref="FD185:FD186"/>
    <mergeCell ref="FE185:FE186"/>
    <mergeCell ref="FF185:FF186"/>
    <mergeCell ref="FG185:FG186"/>
    <mergeCell ref="FI185:FI186"/>
    <mergeCell ref="FJ185:FJ186"/>
    <mergeCell ref="FK185:FK186"/>
    <mergeCell ref="FL185:FL186"/>
    <mergeCell ref="FM185:FM186"/>
    <mergeCell ref="FN185:FN186"/>
    <mergeCell ref="FP185:FP186"/>
    <mergeCell ref="FQ185:FQ186"/>
    <mergeCell ref="FR185:FR186"/>
    <mergeCell ref="FS185:FS186"/>
    <mergeCell ref="FT185:FT186"/>
    <mergeCell ref="FU185:FU186"/>
    <mergeCell ref="FW185:FW186"/>
    <mergeCell ref="FX185:FX186"/>
    <mergeCell ref="FY185:FY186"/>
    <mergeCell ref="FZ185:FZ186"/>
    <mergeCell ref="GA185:GA186"/>
    <mergeCell ref="GB185:GB186"/>
    <mergeCell ref="GD185:GD186"/>
    <mergeCell ref="GE185:GE186"/>
    <mergeCell ref="GF185:GF186"/>
    <mergeCell ref="GG185:GG186"/>
    <mergeCell ref="GH185:GH186"/>
    <mergeCell ref="GI185:GI186"/>
    <mergeCell ref="GK185:GK186"/>
    <mergeCell ref="GL185:GL186"/>
    <mergeCell ref="GM185:GM186"/>
    <mergeCell ref="GN185:GN186"/>
    <mergeCell ref="GO185:GO186"/>
    <mergeCell ref="GP185:GP186"/>
    <mergeCell ref="GR185:GR186"/>
    <mergeCell ref="GS185:GS186"/>
    <mergeCell ref="GT185:GT186"/>
    <mergeCell ref="GU185:GU186"/>
    <mergeCell ref="GV185:GV186"/>
    <mergeCell ref="GW185:GW186"/>
    <mergeCell ref="GY185:GY186"/>
    <mergeCell ref="GZ185:GZ186"/>
    <mergeCell ref="HA185:HA186"/>
    <mergeCell ref="HB185:HB186"/>
    <mergeCell ref="HC185:HC186"/>
    <mergeCell ref="HD185:HD186"/>
    <mergeCell ref="HF185:HF186"/>
    <mergeCell ref="HG185:HG186"/>
    <mergeCell ref="HH185:HH186"/>
    <mergeCell ref="HI185:HI186"/>
    <mergeCell ref="HJ185:HJ186"/>
    <mergeCell ref="HK185:HK186"/>
    <mergeCell ref="HM185:HM186"/>
    <mergeCell ref="HN185:HN186"/>
    <mergeCell ref="HO185:HO186"/>
    <mergeCell ref="HP185:HP186"/>
    <mergeCell ref="HQ185:HQ186"/>
    <mergeCell ref="HR185:HR186"/>
    <mergeCell ref="HT185:HT186"/>
    <mergeCell ref="HU185:HU186"/>
    <mergeCell ref="HV185:HV186"/>
    <mergeCell ref="HW185:HW186"/>
    <mergeCell ref="HX185:HX186"/>
    <mergeCell ref="HY185:HY186"/>
    <mergeCell ref="IA185:IA186"/>
    <mergeCell ref="IB185:IB186"/>
    <mergeCell ref="IC185:IC186"/>
    <mergeCell ref="ID185:ID186"/>
    <mergeCell ref="IE185:IE186"/>
    <mergeCell ref="IF185:IF186"/>
    <mergeCell ref="IH185:IH186"/>
    <mergeCell ref="II185:II186"/>
    <mergeCell ref="IJ185:IJ186"/>
    <mergeCell ref="IK185:IK186"/>
    <mergeCell ref="IL185:IL186"/>
    <mergeCell ref="IM185:IM186"/>
    <mergeCell ref="IO185:IO186"/>
    <mergeCell ref="IP185:IP186"/>
    <mergeCell ref="IQ185:IQ186"/>
    <mergeCell ref="IR185:IR186"/>
    <mergeCell ref="IS185:IS186"/>
    <mergeCell ref="IT185:IT186"/>
    <mergeCell ref="IV185:IV186"/>
    <mergeCell ref="A187:A188"/>
    <mergeCell ref="B187:B188"/>
    <mergeCell ref="D187:D188"/>
    <mergeCell ref="E187:E188"/>
    <mergeCell ref="F187:F188"/>
    <mergeCell ref="G187:G188"/>
    <mergeCell ref="O187:O188"/>
    <mergeCell ref="P187:P188"/>
    <mergeCell ref="R187:R188"/>
    <mergeCell ref="S187:S188"/>
    <mergeCell ref="T187:T188"/>
    <mergeCell ref="U187:U188"/>
    <mergeCell ref="V187:V188"/>
    <mergeCell ref="W187:W188"/>
    <mergeCell ref="Y187:Y188"/>
    <mergeCell ref="Z187:Z188"/>
    <mergeCell ref="AA187:AA188"/>
    <mergeCell ref="AB187:AB188"/>
    <mergeCell ref="AC187:AC188"/>
    <mergeCell ref="AD187:AD188"/>
    <mergeCell ref="AF187:AF188"/>
    <mergeCell ref="AG187:AG188"/>
    <mergeCell ref="AH187:AH188"/>
    <mergeCell ref="AI187:AI188"/>
    <mergeCell ref="AJ187:AJ188"/>
    <mergeCell ref="AK187:AK188"/>
    <mergeCell ref="AM187:AM188"/>
    <mergeCell ref="AN187:AN188"/>
    <mergeCell ref="AO187:AO188"/>
    <mergeCell ref="AP187:AP188"/>
    <mergeCell ref="AQ187:AQ188"/>
    <mergeCell ref="AR187:AR188"/>
    <mergeCell ref="AT187:AT188"/>
    <mergeCell ref="AU187:AU188"/>
    <mergeCell ref="AV187:AV188"/>
    <mergeCell ref="AW187:AW188"/>
    <mergeCell ref="AX187:AX188"/>
    <mergeCell ref="AY187:AY188"/>
    <mergeCell ref="BA187:BA188"/>
    <mergeCell ref="BB187:BB188"/>
    <mergeCell ref="BC187:BC188"/>
    <mergeCell ref="BD187:BD188"/>
    <mergeCell ref="BE187:BE188"/>
    <mergeCell ref="BF187:BF188"/>
    <mergeCell ref="BH187:BH188"/>
    <mergeCell ref="BI187:BI188"/>
    <mergeCell ref="BJ187:BJ188"/>
    <mergeCell ref="BK187:BK188"/>
    <mergeCell ref="BL187:BL188"/>
    <mergeCell ref="BM187:BM188"/>
    <mergeCell ref="BO187:BO188"/>
    <mergeCell ref="BP187:BP188"/>
    <mergeCell ref="BQ187:BQ188"/>
    <mergeCell ref="BR187:BR188"/>
    <mergeCell ref="BS187:BS188"/>
    <mergeCell ref="BT187:BT188"/>
    <mergeCell ref="BV187:BV188"/>
    <mergeCell ref="BW187:BW188"/>
    <mergeCell ref="BX187:BX188"/>
    <mergeCell ref="BY187:BY188"/>
    <mergeCell ref="BZ187:BZ188"/>
    <mergeCell ref="CA187:CA188"/>
    <mergeCell ref="CC187:CC188"/>
    <mergeCell ref="CD187:CD188"/>
    <mergeCell ref="CE187:CE188"/>
    <mergeCell ref="CF187:CF188"/>
    <mergeCell ref="CG187:CG188"/>
    <mergeCell ref="CH187:CH188"/>
    <mergeCell ref="CJ187:CJ188"/>
    <mergeCell ref="CK187:CK188"/>
    <mergeCell ref="CL187:CL188"/>
    <mergeCell ref="CM187:CM188"/>
    <mergeCell ref="CN187:CN188"/>
    <mergeCell ref="CO187:CO188"/>
    <mergeCell ref="CQ187:CQ188"/>
    <mergeCell ref="CR187:CR188"/>
    <mergeCell ref="CS187:CS188"/>
    <mergeCell ref="CT187:CT188"/>
    <mergeCell ref="CU187:CU188"/>
    <mergeCell ref="CV187:CV188"/>
    <mergeCell ref="CX187:CX188"/>
    <mergeCell ref="CY187:CY188"/>
    <mergeCell ref="CZ187:CZ188"/>
    <mergeCell ref="DA187:DA188"/>
    <mergeCell ref="DB187:DB188"/>
    <mergeCell ref="DC187:DC188"/>
    <mergeCell ref="DE187:DE188"/>
    <mergeCell ref="DF187:DF188"/>
    <mergeCell ref="DG187:DG188"/>
    <mergeCell ref="DH187:DH188"/>
    <mergeCell ref="DI187:DI188"/>
    <mergeCell ref="DJ187:DJ188"/>
    <mergeCell ref="DL187:DL188"/>
    <mergeCell ref="DM187:DM188"/>
    <mergeCell ref="DN187:DN188"/>
    <mergeCell ref="DO187:DO188"/>
    <mergeCell ref="DP187:DP188"/>
    <mergeCell ref="DQ187:DQ188"/>
    <mergeCell ref="DS187:DS188"/>
    <mergeCell ref="DT187:DT188"/>
    <mergeCell ref="DU187:DU188"/>
    <mergeCell ref="DV187:DV188"/>
    <mergeCell ref="DW187:DW188"/>
    <mergeCell ref="DX187:DX188"/>
    <mergeCell ref="DZ187:DZ188"/>
    <mergeCell ref="EA187:EA188"/>
    <mergeCell ref="EB187:EB188"/>
    <mergeCell ref="EC187:EC188"/>
    <mergeCell ref="ED187:ED188"/>
    <mergeCell ref="EE187:EE188"/>
    <mergeCell ref="EG187:EG188"/>
    <mergeCell ref="EH187:EH188"/>
    <mergeCell ref="EI187:EI188"/>
    <mergeCell ref="EJ187:EJ188"/>
    <mergeCell ref="EK187:EK188"/>
    <mergeCell ref="EL187:EL188"/>
    <mergeCell ref="EN187:EN188"/>
    <mergeCell ref="EO187:EO188"/>
    <mergeCell ref="EP187:EP188"/>
    <mergeCell ref="EQ187:EQ188"/>
    <mergeCell ref="ER187:ER188"/>
    <mergeCell ref="ES187:ES188"/>
    <mergeCell ref="EU187:EU188"/>
    <mergeCell ref="EV187:EV188"/>
    <mergeCell ref="EW187:EW188"/>
    <mergeCell ref="EX187:EX188"/>
    <mergeCell ref="EY187:EY188"/>
    <mergeCell ref="EZ187:EZ188"/>
    <mergeCell ref="FB187:FB188"/>
    <mergeCell ref="FC187:FC188"/>
    <mergeCell ref="FD187:FD188"/>
    <mergeCell ref="FE187:FE188"/>
    <mergeCell ref="FF187:FF188"/>
    <mergeCell ref="FG187:FG188"/>
    <mergeCell ref="FI187:FI188"/>
    <mergeCell ref="FJ187:FJ188"/>
    <mergeCell ref="FK187:FK188"/>
    <mergeCell ref="FL187:FL188"/>
    <mergeCell ref="FM187:FM188"/>
    <mergeCell ref="FN187:FN188"/>
    <mergeCell ref="FP187:FP188"/>
    <mergeCell ref="FQ187:FQ188"/>
    <mergeCell ref="FR187:FR188"/>
    <mergeCell ref="FS187:FS188"/>
    <mergeCell ref="FT187:FT188"/>
    <mergeCell ref="FU187:FU188"/>
    <mergeCell ref="FW187:FW188"/>
    <mergeCell ref="FX187:FX188"/>
    <mergeCell ref="FY187:FY188"/>
    <mergeCell ref="FZ187:FZ188"/>
    <mergeCell ref="GA187:GA188"/>
    <mergeCell ref="GB187:GB188"/>
    <mergeCell ref="GD187:GD188"/>
    <mergeCell ref="GE187:GE188"/>
    <mergeCell ref="GF187:GF188"/>
    <mergeCell ref="GG187:GG188"/>
    <mergeCell ref="GH187:GH188"/>
    <mergeCell ref="GI187:GI188"/>
    <mergeCell ref="GK187:GK188"/>
    <mergeCell ref="GL187:GL188"/>
    <mergeCell ref="GM187:GM188"/>
    <mergeCell ref="GN187:GN188"/>
    <mergeCell ref="GO187:GO188"/>
    <mergeCell ref="GP187:GP188"/>
    <mergeCell ref="GR187:GR188"/>
    <mergeCell ref="GS187:GS188"/>
    <mergeCell ref="GT187:GT188"/>
    <mergeCell ref="GU187:GU188"/>
    <mergeCell ref="GV187:GV188"/>
    <mergeCell ref="GW187:GW188"/>
    <mergeCell ref="GY187:GY188"/>
    <mergeCell ref="GZ187:GZ188"/>
    <mergeCell ref="HA187:HA188"/>
    <mergeCell ref="HB187:HB188"/>
    <mergeCell ref="HC187:HC188"/>
    <mergeCell ref="HD187:HD188"/>
    <mergeCell ref="HF187:HF188"/>
    <mergeCell ref="HG187:HG188"/>
    <mergeCell ref="HH187:HH188"/>
    <mergeCell ref="HI187:HI188"/>
    <mergeCell ref="HJ187:HJ188"/>
    <mergeCell ref="HK187:HK188"/>
    <mergeCell ref="HM187:HM188"/>
    <mergeCell ref="HN187:HN188"/>
    <mergeCell ref="HO187:HO188"/>
    <mergeCell ref="HP187:HP188"/>
    <mergeCell ref="HQ187:HQ188"/>
    <mergeCell ref="HR187:HR188"/>
    <mergeCell ref="HT187:HT188"/>
    <mergeCell ref="HU187:HU188"/>
    <mergeCell ref="HV187:HV188"/>
    <mergeCell ref="HW187:HW188"/>
    <mergeCell ref="HX187:HX188"/>
    <mergeCell ref="HY187:HY188"/>
    <mergeCell ref="IA187:IA188"/>
    <mergeCell ref="IB187:IB188"/>
    <mergeCell ref="IC187:IC188"/>
    <mergeCell ref="ID187:ID188"/>
    <mergeCell ref="IE187:IE188"/>
    <mergeCell ref="IF187:IF188"/>
    <mergeCell ref="IH187:IH188"/>
    <mergeCell ref="II187:II188"/>
    <mergeCell ref="IJ187:IJ188"/>
    <mergeCell ref="IK187:IK188"/>
    <mergeCell ref="IL187:IL188"/>
    <mergeCell ref="IM187:IM188"/>
    <mergeCell ref="IO187:IO188"/>
    <mergeCell ref="IP187:IP188"/>
    <mergeCell ref="IQ187:IQ188"/>
    <mergeCell ref="IR187:IR188"/>
    <mergeCell ref="IS187:IS188"/>
    <mergeCell ref="IT187:IT188"/>
    <mergeCell ref="IV187:IV188"/>
    <mergeCell ref="A189:F189"/>
    <mergeCell ref="O189:T189"/>
    <mergeCell ref="V189:AA189"/>
    <mergeCell ref="AC189:AH189"/>
    <mergeCell ref="AJ189:AO189"/>
    <mergeCell ref="AQ189:AV189"/>
    <mergeCell ref="AX189:BC189"/>
    <mergeCell ref="BE189:BJ189"/>
    <mergeCell ref="BL189:BQ189"/>
    <mergeCell ref="BS189:BX189"/>
    <mergeCell ref="BZ189:CE189"/>
    <mergeCell ref="CG189:CL189"/>
    <mergeCell ref="CN189:CS189"/>
    <mergeCell ref="CU189:CZ189"/>
    <mergeCell ref="DB189:DG189"/>
    <mergeCell ref="DI189:DN189"/>
    <mergeCell ref="DP189:DU189"/>
    <mergeCell ref="DW189:EB189"/>
    <mergeCell ref="ED189:EI189"/>
    <mergeCell ref="EK189:EP189"/>
    <mergeCell ref="ER189:EW189"/>
    <mergeCell ref="EY189:FD189"/>
    <mergeCell ref="FF189:FK189"/>
    <mergeCell ref="FM189:FR189"/>
    <mergeCell ref="FT189:FY189"/>
    <mergeCell ref="GA189:GF189"/>
    <mergeCell ref="GH189:GM189"/>
    <mergeCell ref="GO189:GT189"/>
    <mergeCell ref="GV189:HA189"/>
    <mergeCell ref="HC189:HH189"/>
    <mergeCell ref="HJ189:HO189"/>
    <mergeCell ref="HQ189:HV189"/>
    <mergeCell ref="HX189:IC189"/>
    <mergeCell ref="IE189:IJ189"/>
    <mergeCell ref="IL189:IQ189"/>
    <mergeCell ref="IS189:IV189"/>
    <mergeCell ref="A190:G190"/>
    <mergeCell ref="O190:U190"/>
    <mergeCell ref="V190:AB190"/>
    <mergeCell ref="AC190:AI190"/>
    <mergeCell ref="AJ190:AP190"/>
    <mergeCell ref="AQ190:AW190"/>
    <mergeCell ref="AX190:BD190"/>
    <mergeCell ref="BE190:BK190"/>
    <mergeCell ref="BL190:BR190"/>
    <mergeCell ref="BS190:BY190"/>
    <mergeCell ref="BZ190:CF190"/>
    <mergeCell ref="CG190:CM190"/>
    <mergeCell ref="CN190:CT190"/>
    <mergeCell ref="CU190:DA190"/>
    <mergeCell ref="DB190:DH190"/>
    <mergeCell ref="DI190:DO190"/>
    <mergeCell ref="DP190:DV190"/>
    <mergeCell ref="DW190:EC190"/>
    <mergeCell ref="ED190:EJ190"/>
    <mergeCell ref="EK190:EQ190"/>
    <mergeCell ref="ER190:EX190"/>
    <mergeCell ref="EY190:FE190"/>
    <mergeCell ref="FF190:FL190"/>
    <mergeCell ref="FM190:FS190"/>
    <mergeCell ref="FT190:FZ190"/>
    <mergeCell ref="GA190:GG190"/>
    <mergeCell ref="GH190:GN190"/>
    <mergeCell ref="GO190:GU190"/>
    <mergeCell ref="GV190:HB190"/>
    <mergeCell ref="HC190:HI190"/>
    <mergeCell ref="HJ190:HP190"/>
    <mergeCell ref="HQ190:HW190"/>
    <mergeCell ref="HX190:ID190"/>
    <mergeCell ref="IE190:IK190"/>
    <mergeCell ref="IL190:IR190"/>
    <mergeCell ref="IS190:IV190"/>
    <mergeCell ref="A191:A193"/>
    <mergeCell ref="O191:O193"/>
    <mergeCell ref="V191:V193"/>
    <mergeCell ref="AC191:AC193"/>
    <mergeCell ref="AJ191:AJ193"/>
    <mergeCell ref="AQ191:AQ193"/>
    <mergeCell ref="AX191:AX193"/>
    <mergeCell ref="BE191:BE193"/>
    <mergeCell ref="BL191:BL193"/>
    <mergeCell ref="BS191:BS193"/>
    <mergeCell ref="BZ191:BZ193"/>
    <mergeCell ref="CG191:CG193"/>
    <mergeCell ref="CN191:CN193"/>
    <mergeCell ref="CU191:CU193"/>
    <mergeCell ref="DB191:DB193"/>
    <mergeCell ref="DI191:DI193"/>
    <mergeCell ref="DP191:DP193"/>
    <mergeCell ref="DW191:DW193"/>
    <mergeCell ref="ED191:ED193"/>
    <mergeCell ref="EK191:EK193"/>
    <mergeCell ref="ER191:ER193"/>
    <mergeCell ref="EY191:EY193"/>
    <mergeCell ref="FF191:FF193"/>
    <mergeCell ref="FM191:FM193"/>
    <mergeCell ref="FT191:FT193"/>
    <mergeCell ref="GA191:GA193"/>
    <mergeCell ref="GH191:GH193"/>
    <mergeCell ref="GO191:GO193"/>
    <mergeCell ref="GV191:GV193"/>
    <mergeCell ref="HC191:HC193"/>
    <mergeCell ref="HJ191:HJ193"/>
    <mergeCell ref="HQ191:HQ193"/>
    <mergeCell ref="HX191:HX193"/>
    <mergeCell ref="IE191:IE193"/>
    <mergeCell ref="IL191:IL193"/>
    <mergeCell ref="IS191:IS193"/>
    <mergeCell ref="A194:F194"/>
    <mergeCell ref="O194:T194"/>
    <mergeCell ref="V194:AA194"/>
    <mergeCell ref="AC194:AH194"/>
    <mergeCell ref="AJ194:AO194"/>
    <mergeCell ref="AQ194:AV194"/>
    <mergeCell ref="AX194:BC194"/>
    <mergeCell ref="BE194:BJ194"/>
    <mergeCell ref="BL194:BQ194"/>
    <mergeCell ref="BS194:BX194"/>
    <mergeCell ref="BZ194:CE194"/>
    <mergeCell ref="CG194:CL194"/>
    <mergeCell ref="CN194:CS194"/>
    <mergeCell ref="CU194:CZ194"/>
    <mergeCell ref="DB194:DG194"/>
    <mergeCell ref="DI194:DN194"/>
    <mergeCell ref="DP194:DU194"/>
    <mergeCell ref="DW194:EB194"/>
    <mergeCell ref="ED194:EI194"/>
    <mergeCell ref="EK194:EP194"/>
    <mergeCell ref="ER194:EW194"/>
    <mergeCell ref="EY194:FD194"/>
    <mergeCell ref="FF194:FK194"/>
    <mergeCell ref="FM194:FR194"/>
    <mergeCell ref="FT194:FY194"/>
    <mergeCell ref="GA194:GF194"/>
    <mergeCell ref="GH194:GM194"/>
    <mergeCell ref="GO194:GT194"/>
    <mergeCell ref="GV194:HA194"/>
    <mergeCell ref="HC194:HH194"/>
    <mergeCell ref="HJ194:HO194"/>
    <mergeCell ref="HQ194:HV194"/>
    <mergeCell ref="HX194:IC194"/>
    <mergeCell ref="IE194:IJ194"/>
    <mergeCell ref="IL194:IQ194"/>
    <mergeCell ref="IS194:IV194"/>
    <mergeCell ref="A195:F195"/>
    <mergeCell ref="O195:T195"/>
    <mergeCell ref="V195:AA195"/>
    <mergeCell ref="AC195:AH195"/>
    <mergeCell ref="AJ195:AO195"/>
    <mergeCell ref="AQ195:AV195"/>
    <mergeCell ref="AX195:BC195"/>
    <mergeCell ref="BE195:BJ195"/>
    <mergeCell ref="BL195:BQ195"/>
    <mergeCell ref="BS195:BX195"/>
    <mergeCell ref="BZ195:CE195"/>
    <mergeCell ref="CG195:CL195"/>
    <mergeCell ref="CN195:CS195"/>
    <mergeCell ref="CU195:CZ195"/>
    <mergeCell ref="DB195:DG195"/>
    <mergeCell ref="DI195:DN195"/>
    <mergeCell ref="DP195:DU195"/>
    <mergeCell ref="DW195:EB195"/>
    <mergeCell ref="ED195:EI195"/>
    <mergeCell ref="EK195:EP195"/>
    <mergeCell ref="ER195:EW195"/>
    <mergeCell ref="EY195:FD195"/>
    <mergeCell ref="FF195:FK195"/>
    <mergeCell ref="FM195:FR195"/>
    <mergeCell ref="FT195:FY195"/>
    <mergeCell ref="GA195:GF195"/>
    <mergeCell ref="GH195:GM195"/>
    <mergeCell ref="GO195:GT195"/>
    <mergeCell ref="GV195:HA195"/>
    <mergeCell ref="HC195:HH195"/>
    <mergeCell ref="HJ195:HO195"/>
    <mergeCell ref="HQ195:HV195"/>
    <mergeCell ref="HX195:IC195"/>
    <mergeCell ref="IE195:IJ195"/>
    <mergeCell ref="IL195:IQ195"/>
    <mergeCell ref="IS195:IV195"/>
    <mergeCell ref="A196:F196"/>
    <mergeCell ref="O196:T196"/>
    <mergeCell ref="V196:AA196"/>
    <mergeCell ref="AC196:AH196"/>
    <mergeCell ref="AJ196:AO196"/>
    <mergeCell ref="AQ196:AV196"/>
    <mergeCell ref="AX196:BC196"/>
    <mergeCell ref="BE196:BJ196"/>
    <mergeCell ref="BL196:BQ196"/>
    <mergeCell ref="BS196:BX196"/>
    <mergeCell ref="BZ196:CE196"/>
    <mergeCell ref="CG196:CL196"/>
    <mergeCell ref="CN196:CS196"/>
    <mergeCell ref="CU196:CZ196"/>
    <mergeCell ref="DB196:DG196"/>
    <mergeCell ref="DI196:DN196"/>
    <mergeCell ref="DP196:DU196"/>
    <mergeCell ref="DW196:EB196"/>
    <mergeCell ref="ED196:EI196"/>
    <mergeCell ref="EK196:EP196"/>
    <mergeCell ref="ER196:EW196"/>
    <mergeCell ref="EY196:FD196"/>
    <mergeCell ref="FF196:FK196"/>
    <mergeCell ref="FM196:FR196"/>
    <mergeCell ref="FT196:FY196"/>
    <mergeCell ref="GA196:GF196"/>
    <mergeCell ref="GH196:GM196"/>
    <mergeCell ref="GO196:GT196"/>
    <mergeCell ref="GV196:HA196"/>
    <mergeCell ref="HC196:HH196"/>
    <mergeCell ref="HJ196:HO196"/>
    <mergeCell ref="HQ196:HV196"/>
    <mergeCell ref="HX196:IC196"/>
    <mergeCell ref="IE196:IJ196"/>
    <mergeCell ref="IL196:IQ196"/>
    <mergeCell ref="IS196:IV196"/>
    <mergeCell ref="A197:F197"/>
    <mergeCell ref="O197:T197"/>
    <mergeCell ref="V197:AA197"/>
    <mergeCell ref="AC197:AH197"/>
    <mergeCell ref="AJ197:AO197"/>
    <mergeCell ref="AQ197:AV197"/>
    <mergeCell ref="AX197:BC197"/>
    <mergeCell ref="BE197:BJ197"/>
    <mergeCell ref="BL197:BQ197"/>
    <mergeCell ref="BS197:BX197"/>
    <mergeCell ref="BZ197:CE197"/>
    <mergeCell ref="CG197:CL197"/>
    <mergeCell ref="CN197:CS197"/>
    <mergeCell ref="CU197:CZ197"/>
    <mergeCell ref="DB197:DG197"/>
    <mergeCell ref="DI197:DN197"/>
    <mergeCell ref="DP197:DU197"/>
    <mergeCell ref="DW197:EB197"/>
    <mergeCell ref="ED197:EI197"/>
    <mergeCell ref="EK197:EP197"/>
    <mergeCell ref="ER197:EW197"/>
    <mergeCell ref="EY197:FD197"/>
    <mergeCell ref="FF197:FK197"/>
    <mergeCell ref="FM197:FR197"/>
    <mergeCell ref="FT197:FY197"/>
    <mergeCell ref="GA197:GF197"/>
    <mergeCell ref="GH197:GM197"/>
    <mergeCell ref="GO197:GT197"/>
    <mergeCell ref="GV197:HA197"/>
    <mergeCell ref="HC197:HH197"/>
    <mergeCell ref="HJ197:HO197"/>
    <mergeCell ref="HQ197:HV197"/>
    <mergeCell ref="HX197:IC197"/>
    <mergeCell ref="IE197:IJ197"/>
    <mergeCell ref="IL197:IQ197"/>
    <mergeCell ref="IS197:IV197"/>
    <mergeCell ref="B198:E198"/>
    <mergeCell ref="P198:S198"/>
    <mergeCell ref="W198:Z198"/>
    <mergeCell ref="AD198:AG198"/>
    <mergeCell ref="AK198:AN198"/>
    <mergeCell ref="AR198:AU198"/>
    <mergeCell ref="AY198:BB198"/>
    <mergeCell ref="BF198:BI198"/>
    <mergeCell ref="BM198:BP198"/>
    <mergeCell ref="BT198:BW198"/>
    <mergeCell ref="CA198:CD198"/>
    <mergeCell ref="CH198:CK198"/>
    <mergeCell ref="CO198:CR198"/>
    <mergeCell ref="CV198:CY198"/>
    <mergeCell ref="DC198:DF198"/>
    <mergeCell ref="DJ198:DM198"/>
    <mergeCell ref="DQ198:DT198"/>
    <mergeCell ref="DX198:EA198"/>
    <mergeCell ref="EE198:EH198"/>
    <mergeCell ref="EL198:EO198"/>
    <mergeCell ref="ES198:EV198"/>
    <mergeCell ref="EZ198:FC198"/>
    <mergeCell ref="FG198:FJ198"/>
    <mergeCell ref="FN198:FQ198"/>
    <mergeCell ref="FU198:FX198"/>
    <mergeCell ref="GB198:GE198"/>
    <mergeCell ref="GI198:GL198"/>
    <mergeCell ref="GP198:GS198"/>
    <mergeCell ref="GW198:GZ198"/>
    <mergeCell ref="HD198:HG198"/>
    <mergeCell ref="HK198:HN198"/>
    <mergeCell ref="HR198:HU198"/>
    <mergeCell ref="HY198:IB198"/>
    <mergeCell ref="IF198:II198"/>
    <mergeCell ref="IM198:IP198"/>
    <mergeCell ref="IT198:IV198"/>
    <mergeCell ref="A201:G201"/>
    <mergeCell ref="O201:U201"/>
    <mergeCell ref="V201:AB201"/>
    <mergeCell ref="AC201:AI201"/>
    <mergeCell ref="AJ201:AP201"/>
    <mergeCell ref="AQ201:AW201"/>
    <mergeCell ref="AX201:BD201"/>
    <mergeCell ref="BE201:BK201"/>
    <mergeCell ref="BL201:BR201"/>
    <mergeCell ref="BS201:BY201"/>
    <mergeCell ref="BZ201:CF201"/>
    <mergeCell ref="CG201:CM201"/>
    <mergeCell ref="CN201:CT201"/>
    <mergeCell ref="CU201:DA201"/>
    <mergeCell ref="DB201:DH201"/>
    <mergeCell ref="DI201:DO201"/>
    <mergeCell ref="DP201:DV201"/>
    <mergeCell ref="DW201:EC201"/>
    <mergeCell ref="ED201:EJ201"/>
    <mergeCell ref="EK201:EQ201"/>
    <mergeCell ref="ER201:EX201"/>
    <mergeCell ref="EY201:FE201"/>
    <mergeCell ref="FF201:FL201"/>
    <mergeCell ref="FM201:FS201"/>
    <mergeCell ref="FT201:FZ201"/>
    <mergeCell ref="GA201:GG201"/>
    <mergeCell ref="GH201:GN201"/>
    <mergeCell ref="GO201:GU201"/>
    <mergeCell ref="GV201:HB201"/>
    <mergeCell ref="HC201:HI201"/>
    <mergeCell ref="HJ201:HP201"/>
    <mergeCell ref="HQ201:HW201"/>
    <mergeCell ref="HX201:ID201"/>
    <mergeCell ref="IE201:IK201"/>
    <mergeCell ref="IL201:IR201"/>
    <mergeCell ref="IS201:IV201"/>
  </mergeCells>
  <printOptions/>
  <pageMargins left="0.25" right="0.2" top="0.42986111111111114" bottom="0.23611111111111113" header="0.5118055555555556" footer="0.5118055555555556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m.jakob</dc:creator>
  <cp:keywords/>
  <dc:description/>
  <cp:lastModifiedBy>Jadwiga Kurpiel</cp:lastModifiedBy>
  <cp:lastPrinted>2009-08-24T13:24:02Z</cp:lastPrinted>
  <dcterms:created xsi:type="dcterms:W3CDTF">2009-01-14T20:34:54Z</dcterms:created>
  <dcterms:modified xsi:type="dcterms:W3CDTF">2009-09-09T09:06:18Z</dcterms:modified>
  <cp:category/>
  <cp:version/>
  <cp:contentType/>
  <cp:contentStatus/>
  <cp:revision>1</cp:revision>
</cp:coreProperties>
</file>