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195" windowHeight="11100"/>
  </bookViews>
  <sheets>
    <sheet name="Ogień" sheetId="3" r:id="rId1"/>
    <sheet name="Pojazdy" sheetId="4" r:id="rId2"/>
    <sheet name="Sprzęt elektroniczny" sheetId="5" r:id="rId3"/>
    <sheet name="Zabezpieczenia" sheetId="6" r:id="rId4"/>
  </sheets>
  <calcPr calcId="145621"/>
</workbook>
</file>

<file path=xl/calcChain.xml><?xml version="1.0" encoding="utf-8"?>
<calcChain xmlns="http://schemas.openxmlformats.org/spreadsheetml/2006/main">
  <c r="C274" i="3" l="1"/>
  <c r="C269" i="3"/>
  <c r="C264" i="3"/>
  <c r="C250" i="3"/>
  <c r="C240" i="3"/>
  <c r="C232" i="3"/>
  <c r="C217" i="3"/>
  <c r="C197" i="3"/>
  <c r="C87" i="3"/>
  <c r="C185" i="3" l="1"/>
  <c r="C179" i="3"/>
  <c r="C177" i="3"/>
  <c r="C176" i="3"/>
  <c r="C175" i="3"/>
  <c r="C174" i="3"/>
  <c r="C173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7" i="3"/>
  <c r="C14" i="5" l="1"/>
  <c r="C5" i="5"/>
  <c r="C3" i="5"/>
  <c r="C202" i="3"/>
  <c r="C32" i="5"/>
  <c r="C210" i="3"/>
  <c r="C258" i="3" l="1"/>
  <c r="C28" i="5"/>
  <c r="C21" i="5"/>
  <c r="C209" i="3" l="1"/>
  <c r="C75" i="3" l="1"/>
  <c r="C74" i="3"/>
  <c r="C73" i="3"/>
  <c r="C72" i="3"/>
  <c r="C71" i="3"/>
  <c r="C68" i="3"/>
  <c r="C67" i="3"/>
  <c r="C66" i="3"/>
  <c r="C65" i="3"/>
  <c r="C64" i="3"/>
  <c r="C63" i="3"/>
  <c r="C82" i="3"/>
  <c r="C83" i="3"/>
  <c r="C85" i="3" l="1"/>
  <c r="C84" i="3"/>
  <c r="C49" i="3"/>
  <c r="C44" i="3"/>
  <c r="C268" i="3" l="1"/>
  <c r="C263" i="3"/>
  <c r="C256" i="3"/>
  <c r="C255" i="3"/>
  <c r="C248" i="3"/>
  <c r="C247" i="3"/>
  <c r="C246" i="3"/>
  <c r="C239" i="3"/>
  <c r="C238" i="3"/>
  <c r="C237" i="3"/>
  <c r="C208" i="3"/>
  <c r="C207" i="3"/>
</calcChain>
</file>

<file path=xl/sharedStrings.xml><?xml version="1.0" encoding="utf-8"?>
<sst xmlns="http://schemas.openxmlformats.org/spreadsheetml/2006/main" count="1284" uniqueCount="666">
  <si>
    <t>Lp.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</si>
  <si>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</si>
  <si>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</si>
  <si>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</si>
  <si>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</si>
  <si>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</si>
  <si>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</si>
  <si>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</si>
  <si>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</si>
  <si>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Budynki:</t>
  </si>
  <si>
    <t>Wyposażenie i urządzenia</t>
  </si>
  <si>
    <t>Suma ubezpieczenia</t>
  </si>
  <si>
    <t>1. Urząd Miasta i Gminy</t>
  </si>
  <si>
    <t>2. Zakład Gospodarki Mieszkaniowej</t>
  </si>
  <si>
    <t>3. Gminny Ośrodek Pomocy Społecznej</t>
  </si>
  <si>
    <t>4. Zespół Obsługi Jednostek Oświatowych</t>
  </si>
  <si>
    <t>5. Szkoła Podstawowa nr 1 w Kątach Wrocławskich</t>
  </si>
  <si>
    <t>6. Szkoła Podstawowa nr 2 w Kątach Wrocławskich</t>
  </si>
  <si>
    <t>7. Szkoła Podstawowa w Gniechowicach</t>
  </si>
  <si>
    <t>8. Szkoła Podstawowa w Małkowicach</t>
  </si>
  <si>
    <t>9. Szkoła Podstawowa w Sadkowie</t>
  </si>
  <si>
    <t>10. Zespół Szkolno-przedszkolny w Smolcu</t>
  </si>
  <si>
    <t>12. Gimnazjum w Jaszkotlu</t>
  </si>
  <si>
    <t>13. Publiczne Przedszkole w Kątach Wrocławskich</t>
  </si>
  <si>
    <t>początek XXw.</t>
  </si>
  <si>
    <t>murowane</t>
  </si>
  <si>
    <t>drewniany</t>
  </si>
  <si>
    <t>papa</t>
  </si>
  <si>
    <t>cegła pełna</t>
  </si>
  <si>
    <t>nad piwnicą strop ceglany o sklepieniu kolebkowym, ciągi komunikacyjne + pomieszczenia 11,15,25 strop ceglany,  pozostałe stropy drewniane belkowe ze ślepym pułapem</t>
  </si>
  <si>
    <t>-</t>
  </si>
  <si>
    <t>dachówka cermaiczna, karpiówka podwójna w koronkę, wieża - blacha cynkowa</t>
  </si>
  <si>
    <t>cegła, pustaki</t>
  </si>
  <si>
    <t>drewno, żelbeton</t>
  </si>
  <si>
    <t>dachówka</t>
  </si>
  <si>
    <t>Świetlica Gniechowice</t>
  </si>
  <si>
    <t>cegła</t>
  </si>
  <si>
    <t>Świetlica Kozłów</t>
  </si>
  <si>
    <t>blachodachówka</t>
  </si>
  <si>
    <t>1960-1970</t>
  </si>
  <si>
    <t>żelbeton</t>
  </si>
  <si>
    <t>żelbetonowy</t>
  </si>
  <si>
    <t>drewno</t>
  </si>
  <si>
    <t>Cmentarz Strzeganowice</t>
  </si>
  <si>
    <t>Wiaty przystankowe</t>
  </si>
  <si>
    <t>cegła, pustaki szczelinowe</t>
  </si>
  <si>
    <t>beton, płyty korytkowe</t>
  </si>
  <si>
    <t>cegła, płyty wiurowo-cementowe</t>
  </si>
  <si>
    <t>cegła ceramiczna</t>
  </si>
  <si>
    <t>Teriwa II</t>
  </si>
  <si>
    <t>teriwa II</t>
  </si>
  <si>
    <t>blacha dachówkowa</t>
  </si>
  <si>
    <t>Budynek szkoły</t>
  </si>
  <si>
    <t>cegła, pustaki, proterm</t>
  </si>
  <si>
    <t>beton, terriva</t>
  </si>
  <si>
    <t>drewniane belki</t>
  </si>
  <si>
    <t>blacha</t>
  </si>
  <si>
    <t>pustak</t>
  </si>
  <si>
    <t>stalowa konstrukacja</t>
  </si>
  <si>
    <t>Sieć kanalizacyjna-deszczowa</t>
  </si>
  <si>
    <t>Sieć kanalizacyjna-zewnętrzna</t>
  </si>
  <si>
    <t>Oświetlenie</t>
  </si>
  <si>
    <t>Plac zabaw</t>
  </si>
  <si>
    <t>Boisko wielofunkcyjne</t>
  </si>
  <si>
    <t>Śmietnik murowany</t>
  </si>
  <si>
    <t>Ogrodzenie z cokołem betonowym</t>
  </si>
  <si>
    <t>Ogrodzenie z siatki</t>
  </si>
  <si>
    <t>brak danych</t>
  </si>
  <si>
    <t>Traktorek kosiarka MTD 0571B1</t>
  </si>
  <si>
    <t>Budynek 1 stary - szkoła</t>
  </si>
  <si>
    <t>Budynek 2 nowy - szkoła</t>
  </si>
  <si>
    <t>1971-1972</t>
  </si>
  <si>
    <t>cegła pełna i durawka</t>
  </si>
  <si>
    <t>stropy prefabrykowane DZ-3 oraz płyty korytkowe+gładź cementowa</t>
  </si>
  <si>
    <t>ściany warstwowe zewnętrzne oraz z cegły pełnej wewnętrzne</t>
  </si>
  <si>
    <t>płyta żelbetowa styropian szlichta</t>
  </si>
  <si>
    <t>płyty "nadagips" +deska+wełna mineralna+deski</t>
  </si>
  <si>
    <t>ściany fundamentowe warstwowe, słupy stalowe</t>
  </si>
  <si>
    <t>konstrukcja stalowa, blachy fałdowe stalowe, na których jest wełna mineralna</t>
  </si>
  <si>
    <t>mur pruski</t>
  </si>
  <si>
    <t>Ogrodzenie terenu szkoły - siatka</t>
  </si>
  <si>
    <t>Budynek szkoły podstawowej</t>
  </si>
  <si>
    <t>żelbetowy i drewniany</t>
  </si>
  <si>
    <t>więźba dachowa drewniana</t>
  </si>
  <si>
    <t>Budynek gimnazjum</t>
  </si>
  <si>
    <t>cegła ceramiczna, docieplone warstwą styropianu</t>
  </si>
  <si>
    <t>beton+cegła</t>
  </si>
  <si>
    <t>betonowe - płyty żerańskie</t>
  </si>
  <si>
    <t>papa termozgrzewalna</t>
  </si>
  <si>
    <t>bloczek gazowo-pianowy</t>
  </si>
  <si>
    <t>Teriva III</t>
  </si>
  <si>
    <t>Strop Teriva Nova grubość 24 cm. Płyta korytkowa</t>
  </si>
  <si>
    <t>płyty warstwowe,papa termozgrzewalna</t>
  </si>
  <si>
    <t>murowany</t>
  </si>
  <si>
    <t>ceramiczne</t>
  </si>
  <si>
    <t>BUDYNEK MIESZKALNY ZACHOWICE SŁONECZNA 27</t>
  </si>
  <si>
    <t>BUDYNEK MIESZKALNY STRADÓW UL.GLINIANA 6</t>
  </si>
  <si>
    <t>BUDYNEK MIESZKALNY STRADÓW UL. GLINIANA 14</t>
  </si>
  <si>
    <t>BUD.MIESZK.KATY UL.POPIEŁUSZKI 10</t>
  </si>
  <si>
    <t>przed 1945r.</t>
  </si>
  <si>
    <t>MUROWANE</t>
  </si>
  <si>
    <t>CERAMICZNE</t>
  </si>
  <si>
    <t>BLACHA</t>
  </si>
  <si>
    <t>DREWNIANE</t>
  </si>
  <si>
    <t>DACHÓWKA</t>
  </si>
  <si>
    <t>PAPA</t>
  </si>
  <si>
    <t>ONDULINA</t>
  </si>
  <si>
    <t>BUDYNEK MIESZKL.SMOLEC GŁÓWNA 48</t>
  </si>
  <si>
    <t>BUDYNEK MIESZKANY SMOLEC GŁÓWNA 49</t>
  </si>
  <si>
    <t>BUDYNEK MIESZKALNY SMOLEC GŁÓWNA 52</t>
  </si>
  <si>
    <t>BUDYNEK MIESZKALNY SMOLEC LIPOWA 5</t>
  </si>
  <si>
    <t>BUDYNEK MIESZKALNY KĄTY WR.1MAJA 94</t>
  </si>
  <si>
    <t>BUDYNEK MIESZKALNY SMOLEC LIPOWA 6</t>
  </si>
  <si>
    <t>BUDYNEK MIESZKALNY SMOLEC UL.POLNA 1</t>
  </si>
  <si>
    <t>BUDYNEK MIESZKALNY WOJTKOWICE 34</t>
  </si>
  <si>
    <t>BUDYNEK MIESZKALNY MOKRONOS GÓRNY 2</t>
  </si>
  <si>
    <t>BUDYNEK MIESZKALNY SOŚNICA 17</t>
  </si>
  <si>
    <t>BUDYNEK MIESZKALNY SOŚNICA 43</t>
  </si>
  <si>
    <t>BUDYNEK MIESZKALNY GNIECHOWICE KĄTECKA 71</t>
  </si>
  <si>
    <t>BUDYNEK MIESZKALNY SMOLEC LIPOWA 2</t>
  </si>
  <si>
    <t>BUDYNEK MIESZKALNY SMOLEC LIPOWA 3</t>
  </si>
  <si>
    <t>BUDYNEK MIESZKALNY ZABRODZIE 10</t>
  </si>
  <si>
    <t>BUDYNEK MIESZKALNY GNIECHOWICE KATECKA 59</t>
  </si>
  <si>
    <t>BUDYNEK MIESZKALNY ZACHOWICE GLINIANA 11</t>
  </si>
  <si>
    <t xml:space="preserve">BUDYNEK MIESZKALNY GNIECHOWICE </t>
  </si>
  <si>
    <t>BUDYNEK MIESZKALNY STRZEGANOWICE 1</t>
  </si>
  <si>
    <t xml:space="preserve">BUDYNEK MIESZKALNY NOWA WIEŚ WROCŁAWSKA </t>
  </si>
  <si>
    <t xml:space="preserve">BUDYNEK OŚRODEK ZDROWIA STASZICA </t>
  </si>
  <si>
    <t>BUDYNEK MIESZKALNY ŚWIETLICA KAMIONNA 22</t>
  </si>
  <si>
    <t>ETERNIT</t>
  </si>
  <si>
    <t>CERAMICZNY</t>
  </si>
  <si>
    <t>Iluminacja kościoła Smolec</t>
  </si>
  <si>
    <t>Iluminacja kościoła Pełcznica</t>
  </si>
  <si>
    <t>Ogrodzenie ZOZ Kąty Wrocławskie</t>
  </si>
  <si>
    <t>Ogrodzenie ZOZ Smolec</t>
  </si>
  <si>
    <t>Ogrodzenie ZOZ Gniechowice</t>
  </si>
  <si>
    <t>Ogrodzenie Studni SUW Kąty Wroc.</t>
  </si>
  <si>
    <t>Boisko Gniechowice</t>
  </si>
  <si>
    <t>Boisko Zachowice</t>
  </si>
  <si>
    <t>Kompleks boisk Sadków</t>
  </si>
  <si>
    <t>Ogrodzenie boisk - Kąty Wroc, Krzeptów, Bogdaszowice</t>
  </si>
  <si>
    <t>dół gnilny Strzeganowice</t>
  </si>
  <si>
    <t>przyłącze kanalizacyjne</t>
  </si>
  <si>
    <t>przyłącze wodociągowe</t>
  </si>
  <si>
    <t>przepompownia ścieków</t>
  </si>
  <si>
    <t>oczyszczalnia ścieków</t>
  </si>
  <si>
    <t>przyłącze elektryczne</t>
  </si>
  <si>
    <t>oświetlenie uliczne</t>
  </si>
  <si>
    <t>oświetlenie koscioła Małkowice</t>
  </si>
  <si>
    <t>bramki - na boisku</t>
  </si>
  <si>
    <t>trybuna stacjonarna</t>
  </si>
  <si>
    <t>Budynek gospodarczy</t>
  </si>
  <si>
    <t>Aula</t>
  </si>
  <si>
    <t xml:space="preserve">Sala sportowa przy szkole </t>
  </si>
  <si>
    <t>piaskownik</t>
  </si>
  <si>
    <t>zbiornik SUW</t>
  </si>
  <si>
    <t>hydrofornia ze studnią</t>
  </si>
  <si>
    <t>studnia kopana</t>
  </si>
  <si>
    <t>Ogrodzenie OSP Smolec</t>
  </si>
  <si>
    <t>Wjazd betonowy Strzeganowice</t>
  </si>
  <si>
    <t>Iluminacja kościoła Gniechowice</t>
  </si>
  <si>
    <t>Iluminacja kościoła Strzeganowice</t>
  </si>
  <si>
    <t>Iluminacja kościoła Jaszkotle</t>
  </si>
  <si>
    <t>Iluminacja kościoła Skałka</t>
  </si>
  <si>
    <t>Iluminacja kościoła Zachowice</t>
  </si>
  <si>
    <t>Iluminacja kościoła Wojtkowice</t>
  </si>
  <si>
    <t>Iluminacja kościoła Bogdaszowice</t>
  </si>
  <si>
    <t>Świetlica Bogdaszowice*</t>
  </si>
  <si>
    <t>Świetlica Czerńczyce*</t>
  </si>
  <si>
    <t>Świetlica Gądów*</t>
  </si>
  <si>
    <t>Świetlica Małkowice*</t>
  </si>
  <si>
    <t>Świetlica Nowa Wieś Wrocławska*</t>
  </si>
  <si>
    <t>Świetlica Pietrzykowice*</t>
  </si>
  <si>
    <t>Świetlica Romnów*</t>
  </si>
  <si>
    <t>Świetlica Skałka*</t>
  </si>
  <si>
    <t>Świetlica Smolec*</t>
  </si>
  <si>
    <t>Świetlica Sośnica*</t>
  </si>
  <si>
    <t>Świetlica Strzeganowice*</t>
  </si>
  <si>
    <t>Szatnia-świetlica Sadowice*</t>
  </si>
  <si>
    <t>Budynek OSP Małkowice*</t>
  </si>
  <si>
    <t>Budynek OSP Smolec*</t>
  </si>
  <si>
    <t>Jednostka nie wykazuje budynków i budowli do ubezpieczenia od ognia i innych zdarzeń systemem sum stałych - siedziba w budynku Zespołu Osługi Jednostek Oświatowych</t>
  </si>
  <si>
    <t>Świetlica Mokronos Dolny*</t>
  </si>
  <si>
    <t>Domek piłkarski w Kątach Wrocławskich*</t>
  </si>
  <si>
    <t>Sala widowiskowo-sportowa, Kąty Wrocławskie*</t>
  </si>
  <si>
    <t>11. Gimnazjum im. M. Kopernika w Kątach Wrocławskich</t>
  </si>
  <si>
    <t>Budynek OSP Gniechowice*</t>
  </si>
  <si>
    <t>Ratusz + wieża ratuszowa - bud. użyteczności pulicznej*</t>
  </si>
  <si>
    <t>Skład opału i żużlu</t>
  </si>
  <si>
    <t>BUDYNEK MIESZKALNY KILIANÓW 22*</t>
  </si>
  <si>
    <t>Procentowy udział w nieruchomości</t>
  </si>
  <si>
    <t>100</t>
  </si>
  <si>
    <t>23</t>
  </si>
  <si>
    <t>50</t>
  </si>
  <si>
    <t>46,6</t>
  </si>
  <si>
    <t>24,66</t>
  </si>
  <si>
    <t>22,38</t>
  </si>
  <si>
    <t>21,51</t>
  </si>
  <si>
    <t>11,05</t>
  </si>
  <si>
    <t>35,81</t>
  </si>
  <si>
    <t>32,1</t>
  </si>
  <si>
    <t>30,30</t>
  </si>
  <si>
    <t>73,86</t>
  </si>
  <si>
    <t>45,65</t>
  </si>
  <si>
    <t>46,72</t>
  </si>
  <si>
    <t>16,5</t>
  </si>
  <si>
    <t>7,64</t>
  </si>
  <si>
    <t>68,75</t>
  </si>
  <si>
    <t>4,7</t>
  </si>
  <si>
    <t>55</t>
  </si>
  <si>
    <t>25,78</t>
  </si>
  <si>
    <t>24,71</t>
  </si>
  <si>
    <t>16,36</t>
  </si>
  <si>
    <t>29,2</t>
  </si>
  <si>
    <t>13,14</t>
  </si>
  <si>
    <t>24,02</t>
  </si>
  <si>
    <t>17,8</t>
  </si>
  <si>
    <t>68,32</t>
  </si>
  <si>
    <t>19,86</t>
  </si>
  <si>
    <t>7,67</t>
  </si>
  <si>
    <t>64,61</t>
  </si>
  <si>
    <t>36,92</t>
  </si>
  <si>
    <t>14,85</t>
  </si>
  <si>
    <t>65,39</t>
  </si>
  <si>
    <t>35,6</t>
  </si>
  <si>
    <t>18,38</t>
  </si>
  <si>
    <t>14,6</t>
  </si>
  <si>
    <t>18,1</t>
  </si>
  <si>
    <t>81,11</t>
  </si>
  <si>
    <t>12,19</t>
  </si>
  <si>
    <t>10,31</t>
  </si>
  <si>
    <t>4,8</t>
  </si>
  <si>
    <t>7,07</t>
  </si>
  <si>
    <t>20,62</t>
  </si>
  <si>
    <t>51,6</t>
  </si>
  <si>
    <t>13,05</t>
  </si>
  <si>
    <t>20,86</t>
  </si>
  <si>
    <t>44,12</t>
  </si>
  <si>
    <t>29</t>
  </si>
  <si>
    <t>85</t>
  </si>
  <si>
    <t>73,02</t>
  </si>
  <si>
    <t>33,30</t>
  </si>
  <si>
    <t>28,9</t>
  </si>
  <si>
    <t>33</t>
  </si>
  <si>
    <t>kontenerowa</t>
  </si>
  <si>
    <t>Świetlica Cesarzowice, boisko</t>
  </si>
  <si>
    <t>Świetlica Mokronos Górny , boisko</t>
  </si>
  <si>
    <t>Świetlica Szymanów, boisko</t>
  </si>
  <si>
    <t>Świetlica, Zachowice</t>
  </si>
  <si>
    <t>Świetlica Bogdaszowice</t>
  </si>
  <si>
    <t>Świetlica Sadków</t>
  </si>
  <si>
    <t>Nr rej.</t>
  </si>
  <si>
    <t>Marka, typ/model</t>
  </si>
  <si>
    <t>Rodzaj</t>
  </si>
  <si>
    <t>Poj./ład.</t>
  </si>
  <si>
    <t>L. miejsc</t>
  </si>
  <si>
    <t xml:space="preserve">Rok prod. </t>
  </si>
  <si>
    <t>Nr nadwozia</t>
  </si>
  <si>
    <t>Aktualna suma AC</t>
  </si>
  <si>
    <t>Urząd Miasta i Gminy</t>
  </si>
  <si>
    <t>1.</t>
  </si>
  <si>
    <t>osobowy</t>
  </si>
  <si>
    <t>2.</t>
  </si>
  <si>
    <t>DWR04838</t>
  </si>
  <si>
    <t>Skoda Octavia, COMBI</t>
  </si>
  <si>
    <t>TMBDS41U378876416</t>
  </si>
  <si>
    <t>3.</t>
  </si>
  <si>
    <t>Star 224</t>
  </si>
  <si>
    <t>specjalny(ratowniczo-gaśniczy)</t>
  </si>
  <si>
    <t>4.</t>
  </si>
  <si>
    <t>DWR50185</t>
  </si>
  <si>
    <t>Mercedes  1429AF</t>
  </si>
  <si>
    <t>WDB9763641L614860</t>
  </si>
  <si>
    <t>5.</t>
  </si>
  <si>
    <t>Przyczepa ciężarowa</t>
  </si>
  <si>
    <t>6.</t>
  </si>
  <si>
    <t>DWR30FC</t>
  </si>
  <si>
    <t>11818</t>
  </si>
  <si>
    <t>7.</t>
  </si>
  <si>
    <t>DWRH998</t>
  </si>
  <si>
    <t>Magrius 170 D11</t>
  </si>
  <si>
    <t>specjalny(ratowniczy)</t>
  </si>
  <si>
    <t>4900000743</t>
  </si>
  <si>
    <t>8.</t>
  </si>
  <si>
    <t>DWR92KN</t>
  </si>
  <si>
    <t>00000P244POZ12228</t>
  </si>
  <si>
    <t>DWR99EY</t>
  </si>
  <si>
    <t>Mercedes LF 409</t>
  </si>
  <si>
    <t>30905010265498</t>
  </si>
  <si>
    <t>ZOJO</t>
  </si>
  <si>
    <t>DWRV238</t>
  </si>
  <si>
    <t>Ford Transit, 280s</t>
  </si>
  <si>
    <t>WF0VXXBDFV-2526987</t>
  </si>
  <si>
    <t>11.</t>
  </si>
  <si>
    <t>DWR19530</t>
  </si>
  <si>
    <t>Ford Transit, 280 MWB</t>
  </si>
  <si>
    <t>WF0VXXBDFS-8C03988</t>
  </si>
  <si>
    <t>Ford transit 280 M</t>
  </si>
  <si>
    <t>wf0sxxttfsck68304</t>
  </si>
  <si>
    <t>Rodzaj poj.mech.</t>
  </si>
  <si>
    <t>Marka i typ</t>
  </si>
  <si>
    <t>Nr fabr. lub inwent.</t>
  </si>
  <si>
    <t>Grupa KŚT</t>
  </si>
  <si>
    <t>Wart KB</t>
  </si>
  <si>
    <t>OC</t>
  </si>
  <si>
    <t>AC</t>
  </si>
  <si>
    <t>Pług odśnieżny lemieszowy</t>
  </si>
  <si>
    <t>ŚT/UMG/07/74/743/049</t>
  </si>
  <si>
    <t>UMiG</t>
  </si>
  <si>
    <t>Łódź</t>
  </si>
  <si>
    <t xml:space="preserve"> Teksas 320</t>
  </si>
  <si>
    <t>ŚT/UMG/07/77/773-1/001</t>
  </si>
  <si>
    <t>MTD 0571B1</t>
  </si>
  <si>
    <t>SP Małkowice</t>
  </si>
  <si>
    <t>DWR57455</t>
  </si>
  <si>
    <t>lp</t>
  </si>
  <si>
    <t>Sprzęt elektroniczny stacjonarny</t>
  </si>
  <si>
    <t>Kserokopiarki</t>
  </si>
  <si>
    <t>Zestaw autentykacji kart</t>
  </si>
  <si>
    <t>Infokiosk</t>
  </si>
  <si>
    <t>Sprzęt elektroniczny przenośny</t>
  </si>
  <si>
    <t>11. Gimnazjum im. M. Kopernika w Katach Wrocławskich</t>
  </si>
  <si>
    <t>Świetlica Sokolniki - kontener metalowy</t>
  </si>
  <si>
    <t>metalowy</t>
  </si>
  <si>
    <t>Dom przedpogrzebowy Bogdaszowice</t>
  </si>
  <si>
    <t>Ogrodzenie cmentarza Kąty Wr.</t>
  </si>
  <si>
    <t>Iluminacja kościoła Nowa Wieś Kącka</t>
  </si>
  <si>
    <t>Sprzęt muzyczny i nagłośnieniowy</t>
  </si>
  <si>
    <t>ujęcie wody, studnie</t>
  </si>
  <si>
    <t>Pozostałe wyposażenie- dwa pługi śnieżne i łódź, pojazdy wolnobieżne</t>
  </si>
  <si>
    <t>stacja uzdatniania wody</t>
  </si>
  <si>
    <t>piłkochwyty</t>
  </si>
  <si>
    <t>boisko do gry w siatkówkę</t>
  </si>
  <si>
    <t>Ogrodzenie ul. Spacerowa</t>
  </si>
  <si>
    <t>kabiny sanitarne TOI TOI</t>
  </si>
  <si>
    <t>zbiornik wody pitnej</t>
  </si>
  <si>
    <t>agregat prądotwórczy</t>
  </si>
  <si>
    <t>nstalacja odgromowa SUW Kąty</t>
  </si>
  <si>
    <t>zestawy komputerowe 14 szt.</t>
  </si>
  <si>
    <t>urządzenie UTM</t>
  </si>
  <si>
    <t>Serwer</t>
  </si>
  <si>
    <t>Drukarka HP</t>
  </si>
  <si>
    <t>UPS</t>
  </si>
  <si>
    <t>Kserokopiarka Utax</t>
  </si>
  <si>
    <t>Skaner szczelinowy</t>
  </si>
  <si>
    <t>Telefony Panasonic 2 szt.</t>
  </si>
  <si>
    <t>Dyktafon</t>
  </si>
  <si>
    <t>Klimatyzacja</t>
  </si>
  <si>
    <t>Zestaw komputerowy</t>
  </si>
  <si>
    <t>skaner Samsung</t>
  </si>
  <si>
    <t>Kmoputer AMD 25 szt.</t>
  </si>
  <si>
    <t>Monitor AOCD LCD 25 szt.</t>
  </si>
  <si>
    <t>Kserokopiarka Kyocera</t>
  </si>
  <si>
    <t>kamery wewnętrzne 3 szt</t>
  </si>
  <si>
    <t>kamera zewnętrzna</t>
  </si>
  <si>
    <t>notebook HP Presario</t>
  </si>
  <si>
    <t>notebook Dell Vostro</t>
  </si>
  <si>
    <t>notebook Samsung</t>
  </si>
  <si>
    <t xml:space="preserve">notebook HP </t>
  </si>
  <si>
    <t>notebook Fujitsu Simens</t>
  </si>
  <si>
    <t>projektor multimedialny BenQ</t>
  </si>
  <si>
    <t>projektor multimedialny NEC</t>
  </si>
  <si>
    <t>projektor multimedialny OPTOMA</t>
  </si>
  <si>
    <t>projektor multimedialny OPTOMA 4 szt.</t>
  </si>
  <si>
    <t>komputer</t>
  </si>
  <si>
    <t>monitor</t>
  </si>
  <si>
    <t>Zestawy komputerowe 8 szt</t>
  </si>
  <si>
    <t>Kserokopiarka Cannon</t>
  </si>
  <si>
    <t>drukarka</t>
  </si>
  <si>
    <t>drukarka HP</t>
  </si>
  <si>
    <t>kserokopiarka Minolta</t>
  </si>
  <si>
    <t>Monitoring</t>
  </si>
  <si>
    <t>Laptop</t>
  </si>
  <si>
    <t>Telefon komórkowy Nokia</t>
  </si>
  <si>
    <t>Projektor</t>
  </si>
  <si>
    <t>Projektor 2 szt</t>
  </si>
  <si>
    <t>kserokopiarka</t>
  </si>
  <si>
    <t>centrala telefoniczna Panasonic</t>
  </si>
  <si>
    <t>laptop</t>
  </si>
  <si>
    <t>aparata cyfrowy</t>
  </si>
  <si>
    <t>aparata cyfrowy Nikon</t>
  </si>
  <si>
    <t>projektor</t>
  </si>
  <si>
    <t>Zestaw komputerowy Viper 5 szt</t>
  </si>
  <si>
    <t>Zestaw komputerowy Viper 2 szt</t>
  </si>
  <si>
    <t>monitor LCD Hundai</t>
  </si>
  <si>
    <t>Drukarka HP 2 szt</t>
  </si>
  <si>
    <t>Drukarka HP 7 szt</t>
  </si>
  <si>
    <t>Kopiarka Konica Minolta</t>
  </si>
  <si>
    <t>Zestaw komputerowy ASUS 17 szt</t>
  </si>
  <si>
    <t>Zestaw komputerowy Viper Basic</t>
  </si>
  <si>
    <t>Centrala Platan</t>
  </si>
  <si>
    <t>rejedtrator TV przemysłowej</t>
  </si>
  <si>
    <t>kamera 3 szt</t>
  </si>
  <si>
    <t>tablica elektroniczna</t>
  </si>
  <si>
    <t>kamera sony</t>
  </si>
  <si>
    <t>notebook Fujitsu</t>
  </si>
  <si>
    <t>notebook Dell</t>
  </si>
  <si>
    <t>Lenovo</t>
  </si>
  <si>
    <t>laptop Dell 3 szt</t>
  </si>
  <si>
    <t>projector NEC</t>
  </si>
  <si>
    <t>projector BenQ</t>
  </si>
  <si>
    <t>Tablica interaktywna 2 szt</t>
  </si>
  <si>
    <t>Zestaw komputerowy Viper 24 szt</t>
  </si>
  <si>
    <t xml:space="preserve">zestaw komputerowy </t>
  </si>
  <si>
    <t>kserokopiarka bizhub</t>
  </si>
  <si>
    <t>wideoprojektor</t>
  </si>
  <si>
    <t>tablica multimedialna</t>
  </si>
  <si>
    <t>System TV przemyslowej</t>
  </si>
  <si>
    <t>Notebook Toshiba</t>
  </si>
  <si>
    <t>Konica Minolta</t>
  </si>
  <si>
    <t>Fax Panasonic</t>
  </si>
  <si>
    <t>Elektroniczna woźna</t>
  </si>
  <si>
    <t>Zestawy komputerowe 6 szt</t>
  </si>
  <si>
    <t>laptopy 2 szt</t>
  </si>
  <si>
    <t>dysk zewnetrzny</t>
  </si>
  <si>
    <t>telefon komórkowy</t>
  </si>
  <si>
    <t>Zestawy komputerowe</t>
  </si>
  <si>
    <t>kserokopiarki 2 szt</t>
  </si>
  <si>
    <t>centrala telefoniczna</t>
  </si>
  <si>
    <t>Sprzęt nagłośnieniowy</t>
  </si>
  <si>
    <t>rzutniki multimedialne 3 szt</t>
  </si>
  <si>
    <t>projektory multimedialne 3 szt</t>
  </si>
  <si>
    <t>laptopy 5 szt</t>
  </si>
  <si>
    <t>pracownia przyrodnicza</t>
  </si>
  <si>
    <t>Telewizory 5 szt</t>
  </si>
  <si>
    <t>tablice interaktywne</t>
  </si>
  <si>
    <t>drukarki 7 sztuk</t>
  </si>
  <si>
    <t>Zestawy komputerowe Dell 6 szt</t>
  </si>
  <si>
    <t>laptopy</t>
  </si>
  <si>
    <t>Komputery i serwery</t>
  </si>
  <si>
    <t>Urządzenie kopertujące</t>
  </si>
  <si>
    <t>Faxy 4 szt</t>
  </si>
  <si>
    <t>Monitoring Katy Wrocławskie</t>
  </si>
  <si>
    <t>Monitoring Gniechowice</t>
  </si>
  <si>
    <t>Biblioteka tasmowa</t>
  </si>
  <si>
    <t>Macierz dyskowa</t>
  </si>
  <si>
    <t>Radiotelefony Motorola 3 szt</t>
  </si>
  <si>
    <t>Projektor multimedialny</t>
  </si>
  <si>
    <t>Targowisko z przekryciem, ul. Zwycięstwa Katy Wrocławskie</t>
  </si>
  <si>
    <t>Kontener socjalny na targowisku</t>
  </si>
  <si>
    <t>Ogrodzenie przy drodze Smolec</t>
  </si>
  <si>
    <t>Iluminacja kościoła Sośnica</t>
  </si>
  <si>
    <t>Winda zewnętrzna w Ratuszu</t>
  </si>
  <si>
    <t>9.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</si>
  <si>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</si>
  <si>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</si>
  <si>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</si>
  <si>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</si>
  <si>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</si>
  <si>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</si>
  <si>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</si>
  <si>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</si>
  <si>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</si>
  <si>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</si>
  <si>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</si>
  <si>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</si>
  <si>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</si>
  <si>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</si>
  <si>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</si>
  <si>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</si>
  <si>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</si>
  <si>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</si>
  <si>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</si>
  <si>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35.</t>
  </si>
  <si>
    <t>36.</t>
  </si>
  <si>
    <t>37.</t>
  </si>
  <si>
    <t>38.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</si>
  <si>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</si>
  <si>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</si>
  <si>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</si>
  <si>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</si>
  <si>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</si>
  <si>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</si>
  <si>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</si>
  <si>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</si>
  <si>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</si>
  <si>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</si>
  <si>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</si>
  <si>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</si>
  <si>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</si>
  <si>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</si>
  <si>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</si>
  <si>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</si>
  <si>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</si>
  <si>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</si>
  <si>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</si>
  <si>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</si>
  <si>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</si>
  <si>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</si>
  <si>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</si>
  <si>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</si>
  <si>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</si>
  <si>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</si>
  <si>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</si>
  <si>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</si>
  <si>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</si>
  <si>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</si>
  <si>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</si>
  <si>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</si>
  <si>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</si>
  <si>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</si>
  <si>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</si>
  <si>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</si>
  <si>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</si>
  <si>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</si>
  <si>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</si>
  <si>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</si>
  <si>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</si>
  <si>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</si>
  <si>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</si>
  <si>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BUDYNEK ZAKŁADU GOSPODARKI MIESZKANIOWEJ, KOŚCIUSZKI 16a</t>
  </si>
  <si>
    <t>BUDYNEK OSRODKA ZDROWIA W SMOLCU</t>
  </si>
  <si>
    <t>BUDYNEK OŚRODKA.ZDROWIA.GNIECHOWICE UL. KĄTECKA 50</t>
  </si>
  <si>
    <t>BUDYNEK POGOTOWIA RATUNKOWEGO,GNIECHOWICE KĄTECKA 49</t>
  </si>
  <si>
    <t>BUDYNEK MIESZKALNY ZACHOWICE PIWNA 18</t>
  </si>
  <si>
    <t>BUDYNEK MIESZKALNY SMOLEC UL. GŁÓWNA 26</t>
  </si>
  <si>
    <t>BUDYNEK MIESZKALNY, KĄTY WROCŁAWSKIE,.KOŚCIUSZKI 10</t>
  </si>
  <si>
    <t>BUDYNEK MIESZKALNY KĄTY WROCŁAWSKIE.KOŚCIUSZKI 3</t>
  </si>
  <si>
    <t>BUDYNEK MIESZKALNY KĄTY WROCŁAWSKIE, WROCŁAWSKA 28</t>
  </si>
  <si>
    <t>BUDYNEK MIESZKALNY KĄTY WROCŁAWSKA WROCŁWSKA 42A</t>
  </si>
  <si>
    <t>BUDYNEK MIESZKALNY KĄTY WROCŁAWSKIE MIRECKIEGO 4</t>
  </si>
  <si>
    <t>BUDYNEK MIESZKALNY KĄTY WROCŁAWSKIE KOŚCIUSZKI 14</t>
  </si>
  <si>
    <t>BUDYNEK MIESZKALNY KĄTY WROCŁAWSKIE KOŚCIUSZKI 22</t>
  </si>
  <si>
    <t>BUDYNEK MIESZKALNY KĄTY WROCŁAWSKIE KOŚCIUSZKI 24</t>
  </si>
  <si>
    <t>BUDYNEK MIESZKALNY KĄTY WROCŁAWSKIE KOŚCIUSZKI 28</t>
  </si>
  <si>
    <t>BUDYNEK MIESZKALNY KĄTY WROCŁAWSKIE GRUNWALDZKA 1</t>
  </si>
  <si>
    <t>BUDYNEK MIESZKALNY KĄTY WROCŁAWSKIE, KOŚCIUSZKI 7</t>
  </si>
  <si>
    <t>BUDYNEK MIESZKALNY KĄTY WROCŁAWSKIE,BARLICKIGO 9</t>
  </si>
  <si>
    <t>BUDYNEK MIESZKALNY KĄTY WROCŁAWSKIE, BARLICKIEGO15</t>
  </si>
  <si>
    <t>BUDYNEK MIESZKALNY KĄTY WROCŁAWSKIE BARLICIEGO 2</t>
  </si>
  <si>
    <t>BUDYNEK MIESZKALNY KĄTY WROCŁAWSKIE, SIKORSKIEGO 5</t>
  </si>
  <si>
    <t>BUDYNEK MIESZKALNY KĄTY WROCŁAWSKIE, NORWIDA 1</t>
  </si>
  <si>
    <t>BUDYNEK MIESZKALNY KĄTY WROCŁAWSKIE, KOŚCIELNA 1</t>
  </si>
  <si>
    <t>BUDYNEK MIESZKALNY KĄTY WROCŁAWSKIE, 1 MAJA 22</t>
  </si>
  <si>
    <t>BUDYNEK MIESZKALNY KĄTY WROCŁAWSKIE, ŚWIDNICKA 1</t>
  </si>
  <si>
    <t>BUDYNEK MIESZKALNY KĄTY WROCŁAWSKIE, 1 MAJA 27</t>
  </si>
  <si>
    <t>BUDYNEK MIESZKALNY KĄTY WROCŁAWSKIE, SIKORSKIEGO 26</t>
  </si>
  <si>
    <t>BUDYNEK MIESZKALNY KĄTY WROCŁAWSKIE, SIKORSKIEGO 11</t>
  </si>
  <si>
    <t>BUDYNEK MIESZKALNY KĄTY WROCŁAWSKIE,ŚWIDNICKA 2A</t>
  </si>
  <si>
    <t>BUDYNEK MIESZKALNY KĄTY WROCŁAWSKIE,STOSZYCE 1</t>
  </si>
  <si>
    <t>BUDYNEK MIESZKALNY WSZEMIŁOWICE 21</t>
  </si>
  <si>
    <t>BUDYNEK MIESZKALNY KĄTY WROCŁAWSKIE, ŚWIDNICKA 12</t>
  </si>
  <si>
    <t>BUDYNEK MIESZKALNY KĄTY WROCŁAWSKIE, RYNEK 8</t>
  </si>
  <si>
    <t>BUDYNEK MIESZKALNY KĄTY WROCŁAWSKIE, RYNEK 20</t>
  </si>
  <si>
    <t>BUDYNEK MIESZKALNY KĄTY WROCŁAWSKIE, RYNEK 3</t>
  </si>
  <si>
    <t>BUDYNEK MIESZKALNY KĄTY WROCŁAWSKIE, POPIEŁUSZKI 8</t>
  </si>
  <si>
    <t>BUDYNEK MIESZKALNY KĄTY WROCŁAWSKIE, KOŚCIUSZKI 5</t>
  </si>
  <si>
    <t>BUDYNEK MIESZKALNY KĄTY WROCŁAWSKIE, RYNEK 19</t>
  </si>
  <si>
    <t>BUDYNEK MIESZKALNY KĄTY WROCŁAWSKIE,RYNEK 27</t>
  </si>
  <si>
    <t>BUDYNEK MIESZKALNY KĄTY WROCŁAWSKIE, ŚWIDNICKA 7</t>
  </si>
  <si>
    <t>BUDYNEK MIESZKALNY KĄTY WROCŁAWSKIE, NORWIDA 2</t>
  </si>
  <si>
    <t>BUDYNEK MIESZKALNY KĄTY WROCŁAWSKIE, OKULICKIEGO 14</t>
  </si>
  <si>
    <t>BUDYNEK MIESZKALNY KĄTY WROCŁAWSKIE, RYNEK 13</t>
  </si>
  <si>
    <t>BUDYNEK MIESZKALNY KĄTY WROCŁAWSKIE, MIRECKIEGO 14</t>
  </si>
  <si>
    <t>BUDYNEK MIESZKALNY KĄTY WROCŁAWSKIE, WROCŁAWSKA 20</t>
  </si>
  <si>
    <t>BUDYNEK MIESZKALNY KĄTY WROCŁAWSKIE, 1 MAJA 14</t>
  </si>
  <si>
    <t>BUDYNEK MIESZKALNY KĄTY WROCŁAWSKIE, RYNEK 12</t>
  </si>
  <si>
    <t>BUDYNEK MIESZKALNY KĄTY WROCŁAWSKIE, 1 MAJA 47</t>
  </si>
  <si>
    <t>BUDYNEK MIESZKALNY SOŚNICA10</t>
  </si>
  <si>
    <t>BUDYNEK MIESZKALNY SMOLEC, GŁÓWNA 79</t>
  </si>
  <si>
    <t>BUDYNEK MIESZKALNY KĄTY WROCŁAWSKIE,CHABROWA 16</t>
  </si>
  <si>
    <t>BUDYNEK MIESZKALNY KĄTY WROCŁAWSKIE, 1MAJA 84</t>
  </si>
  <si>
    <t>BUDYNEK MIESZKALNY KĄTY WROCŁAWSKIE, SIKORSKIEGO 20</t>
  </si>
  <si>
    <t>BUDYNEK MIESZKALNY KĄTY WROCŁAWSKIE, ŚWIDNICA 3B</t>
  </si>
  <si>
    <t xml:space="preserve">BUDYNEK MIESZKALNY CZERŃCZYCE </t>
  </si>
  <si>
    <t>BUDYNEK MIESZKALNY KĄTY WROCŁAWSKIE, NOWOWIEJSKA 9A i B*</t>
  </si>
  <si>
    <t>Komórka, Smolec ul. Główna 26**</t>
  </si>
  <si>
    <t>KOMÓRKA, KĄTY WROCŁAWSKIE*</t>
  </si>
  <si>
    <t>BUDYNEK MIESZKALNY, GNIECHOWICE*</t>
  </si>
  <si>
    <t>DOM POGRZEBOWY BOGDASZOWICE*</t>
  </si>
  <si>
    <t>BUDYNEK OSP GNIECHOWICE*</t>
  </si>
  <si>
    <t>WYPOSAŻENIA I URZĄDZENIA</t>
  </si>
  <si>
    <t>BUDYNEK KAPLICA NA  CMENTARZU KĄTY WROCŁAWSKIE., MIRECKIEGO</t>
  </si>
  <si>
    <t>CMENTARZ KOMUNALNY WRAZ Z OGRODZENIEM, KAPLICĄ W SMOLCU</t>
  </si>
  <si>
    <t>CMENTARZ KOMUNALNY WRAZ Z OGRODZENIEM W SOŚNICY</t>
  </si>
  <si>
    <t>CMENTARZ KOMUNALNY WRAZ Z OGRODZENIEM PEŁCZNICY</t>
  </si>
  <si>
    <t>CMENTARZ KOMUNALNY WRAZ Z OGRODZENIEM W KILIANOWIE</t>
  </si>
  <si>
    <t>TRAKTOR 200107HRB</t>
  </si>
  <si>
    <t>20,256,87</t>
  </si>
  <si>
    <t>DWR68699</t>
  </si>
  <si>
    <t>TMBRC75L5D6104867</t>
  </si>
  <si>
    <t>SKODA YETI</t>
  </si>
  <si>
    <t>Jednostka</t>
  </si>
  <si>
    <t>Zabezpieczenia przeciwpożarowe</t>
  </si>
  <si>
    <t>Zabezpieczenia przeciwkradzieżowe</t>
  </si>
  <si>
    <t>- zgodne z przepisami o ochronie przeciwpożarowej</t>
  </si>
  <si>
    <t>- instalacja sygnalizacji alarmu pożarowego</t>
  </si>
  <si>
    <t>- instalacja alarmowa z monitoringiem sygnałów drogą radiową przez firmę zewnętrzną</t>
  </si>
  <si>
    <t>Zakład Gospodarki Mieszkaniowej</t>
  </si>
  <si>
    <t xml:space="preserve">- gaśnice, hydranty  </t>
  </si>
  <si>
    <t>3</t>
  </si>
  <si>
    <t>Gminny Ośrodek Pomocy Społecznej</t>
  </si>
  <si>
    <t>- siedziba z Zespole Obsługi Jednostek Oświatowych, te same zabezpieczenia</t>
  </si>
  <si>
    <t>4</t>
  </si>
  <si>
    <t>Zespół Obsługi Jednostek Oświatowych</t>
  </si>
  <si>
    <t xml:space="preserve">- zgodne z przepisami o ochronie przeciwpożarowej, </t>
  </si>
  <si>
    <t>- gaśnice,</t>
  </si>
  <si>
    <t>- system alarmowy,</t>
  </si>
  <si>
    <t>- żaluzje antywłamaniowe „Delta”</t>
  </si>
  <si>
    <t>5</t>
  </si>
  <si>
    <t>Szkoła Podstawowa nr 1 w Kątach Wrocławskich</t>
  </si>
  <si>
    <t>- zgodne z przepisami o ochronie przeciwpożarowej,</t>
  </si>
  <si>
    <t>- hydranty, gaśnice</t>
  </si>
  <si>
    <t>- system oddymiania</t>
  </si>
  <si>
    <t>- żaluzje antywłamaniowe,</t>
  </si>
  <si>
    <t>- centrala alarmowa,</t>
  </si>
  <si>
    <t>6</t>
  </si>
  <si>
    <t>Szkoła Podstawowa nr 2 w Kątach Wrocławskich</t>
  </si>
  <si>
    <t>- sprzęt przeciwpożarowy</t>
  </si>
  <si>
    <t>- rolety antywłamaniowe,</t>
  </si>
  <si>
    <t>- drzwi antywłamaniowe wewnętrzne</t>
  </si>
  <si>
    <t>Szkoła Podstawowa w Gniechowicach</t>
  </si>
  <si>
    <t>- zgodnie z przepisami o ochronie przeciwpożarowej,</t>
  </si>
  <si>
    <t>- monitorowanie obiektu (dotyczy budynku szkoły oraz hali sportowej)</t>
  </si>
  <si>
    <t>- system TV przemysłowej (dotyczy budynku szkoły oraz hali sportowej)</t>
  </si>
  <si>
    <t>Szkoła Podstawowa w Małkowicach</t>
  </si>
  <si>
    <t>- okna antywłamaniowe w pracowni komputerowej, alarm</t>
  </si>
  <si>
    <t>- po dwa zamki w drzwiach wejściowych, ewakuacyjnych i drzwiach sekretariatu</t>
  </si>
  <si>
    <t>- kłódki w drzwiach w budynku gospodarczym</t>
  </si>
  <si>
    <t>9</t>
  </si>
  <si>
    <t>Szkoła Podstawowa w Sadkowie</t>
  </si>
  <si>
    <t>- zgodnie z przepisami o ochronie przeciwpożarowej</t>
  </si>
  <si>
    <t>- sprzęt gaśnicy,</t>
  </si>
  <si>
    <t>- hydranty</t>
  </si>
  <si>
    <t>- system alarmowy w sali komputerowej,</t>
  </si>
  <si>
    <t>- drzwi i okna w Sali komputerowej oraz w sekretariacie,</t>
  </si>
  <si>
    <t>- roleta antywłamaniowa w bibliotece</t>
  </si>
  <si>
    <t>10</t>
  </si>
  <si>
    <t>Zespół Szkolno-Przedszkolny w Smolcu</t>
  </si>
  <si>
    <t>- gaśnice na każdym piętrze,</t>
  </si>
  <si>
    <t>- hydrant w Sali gimnastycznej</t>
  </si>
  <si>
    <t>- żaluzje antywłamaniowe w Sali multimedialnej</t>
  </si>
  <si>
    <t>- wejście na kolejne kondygnacje w budynku szkoły oddzielone kratami</t>
  </si>
  <si>
    <t>- wejściowe drzwi antywłamaniowe</t>
  </si>
  <si>
    <t>- system sygnalizacyjno-alarmowy powiadamiający Policję w sali gimnastycznej</t>
  </si>
  <si>
    <t>11</t>
  </si>
  <si>
    <t>Gimnazjum im. M. Kopernika w Kątach Wrocławskich</t>
  </si>
  <si>
    <t>- hydranty wewnątrz i na zewnątrz budynku</t>
  </si>
  <si>
    <t>- rolety antywłamaniowe w sali komputerowej, sekretariacie, bibliotece,</t>
  </si>
  <si>
    <t>- alarm wywołujący powiadomienie służby patrolowe – firmę ochrony mienia</t>
  </si>
  <si>
    <t>- monitoring na zewnątrz i wewnątrz budynku</t>
  </si>
  <si>
    <t>Gimnazjum w Jaszkotlu</t>
  </si>
  <si>
    <t>- monitoring wewnętrzny i zewnętrzny</t>
  </si>
  <si>
    <t>Publiczne Przedszkole w Kątach Wrocławskich</t>
  </si>
  <si>
    <t>- 2 hydranty zewnętrzne, 5 hydrantów wewnętrznych,</t>
  </si>
  <si>
    <t>- 10 gaśnic,</t>
  </si>
  <si>
    <t>- system alarmowy</t>
  </si>
  <si>
    <t>10.</t>
  </si>
  <si>
    <t>17.</t>
  </si>
  <si>
    <t>32.</t>
  </si>
  <si>
    <t>33.</t>
  </si>
  <si>
    <t>34.</t>
  </si>
  <si>
    <t>41.</t>
  </si>
  <si>
    <t>42.</t>
  </si>
  <si>
    <t>54.</t>
  </si>
  <si>
    <t>82.</t>
  </si>
  <si>
    <t>Tablica interaktywna z projektorem</t>
  </si>
  <si>
    <t>DWR26RE</t>
  </si>
  <si>
    <t>GREW PT 2500</t>
  </si>
  <si>
    <t>SW9PT250080WG3989</t>
  </si>
  <si>
    <t>Budynek przedszkola</t>
  </si>
  <si>
    <t>Budynek szkolny</t>
  </si>
  <si>
    <t>Hala sportowa</t>
  </si>
  <si>
    <t>Budynek szkolny 2</t>
  </si>
  <si>
    <t>Budynek Szkolny 1</t>
  </si>
  <si>
    <t>Budynek biurowy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</si>
</sst>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00\ &quot;zł&quot;"/>
    <numFmt numFmtId="166" formatCode="#,##0\ _z_ł"/>
    <numFmt numFmtId="167" formatCode="[$-415]General"/>
    <numFmt numFmtId="168" formatCode="#,##0.00&quot; zł&quot;"/>
    <numFmt numFmtId="169" formatCode="&quot; &quot;#,##0.00&quot; zł &quot;;&quot;-&quot;#,##0.00&quot; zł &quot;;&quot; -&quot;#&quot; zł &quot;;&quot; &quot;@&quot; &quot;"/>
    <numFmt numFmtId="170" formatCode="#,##0.00&quot; &quot;[$zł]"/>
    <numFmt numFmtId="171" formatCode="#,##0.00&quot; &quot;[$zł-415];[Red]&quot;-&quot;#,##0.00&quot; &quot;[$zł-415]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FF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9" fillId="0" borderId="0" applyBorder="0" applyProtection="0"/>
    <xf numFmtId="0" fontId="8" fillId="0" borderId="0"/>
    <xf numFmtId="0" fontId="10" fillId="0" borderId="0" applyNumberFormat="0" applyBorder="0" applyProtection="0">
      <alignment horizontal="center" textRotation="90"/>
    </xf>
    <xf numFmtId="0" fontId="10" fillId="0" borderId="0" applyNumberFormat="0" applyBorder="0" applyProtection="0">
      <alignment horizontal="center"/>
    </xf>
    <xf numFmtId="167" fontId="7" fillId="0" borderId="0" applyBorder="0" applyProtection="0"/>
    <xf numFmtId="167" fontId="7" fillId="0" borderId="0" applyBorder="0" applyProtection="0"/>
    <xf numFmtId="167" fontId="7" fillId="0" borderId="0" applyBorder="0" applyProtection="0"/>
    <xf numFmtId="0" fontId="11" fillId="0" borderId="0" applyNumberFormat="0" applyBorder="0" applyProtection="0"/>
    <xf numFmtId="171" fontId="11" fillId="0" borderId="0" applyBorder="0" applyProtection="0"/>
    <xf numFmtId="169" fontId="9" fillId="0" borderId="0" applyBorder="0" applyProtection="0"/>
    <xf numFmtId="169" fontId="9" fillId="0" borderId="0" applyBorder="0" applyProtection="0"/>
    <xf numFmtId="169" fontId="9" fillId="0" borderId="0" applyBorder="0" applyProtection="0"/>
  </cellStyleXfs>
  <cellXfs count="179">
    <xf numFmtId="0" fontId="0" fillId="0" borderId="0" xfId="0"/>
    <xf numFmtId="0" fontId="1" fillId="2" borderId="0" xfId="1" applyFont="1" applyFill="1"/>
    <xf numFmtId="0" fontId="1" fillId="2" borderId="0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right" vertical="center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0" borderId="10" xfId="5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left" vertical="center"/>
    </xf>
    <xf numFmtId="164" fontId="1" fillId="0" borderId="10" xfId="5" applyNumberFormat="1" applyFont="1" applyFill="1" applyBorder="1" applyAlignment="1">
      <alignment horizontal="center" vertical="center"/>
    </xf>
    <xf numFmtId="44" fontId="4" fillId="0" borderId="0" xfId="6" applyFont="1" applyFill="1" applyBorder="1" applyAlignment="1">
      <alignment horizontal="center" vertical="center"/>
    </xf>
    <xf numFmtId="0" fontId="1" fillId="0" borderId="0" xfId="5" applyFont="1" applyAlignment="1">
      <alignment horizontal="left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49" fontId="2" fillId="0" borderId="10" xfId="5" applyNumberFormat="1" applyFont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0" fontId="1" fillId="0" borderId="0" xfId="5" applyFont="1" applyBorder="1" applyAlignment="1">
      <alignment horizontal="left" vertical="center"/>
    </xf>
    <xf numFmtId="49" fontId="1" fillId="0" borderId="0" xfId="5" applyNumberFormat="1" applyFont="1" applyBorder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49" fontId="1" fillId="0" borderId="0" xfId="5" applyNumberFormat="1" applyFont="1" applyAlignment="1">
      <alignment horizontal="left" vertical="center"/>
    </xf>
    <xf numFmtId="44" fontId="1" fillId="0" borderId="0" xfId="6" applyFont="1" applyAlignment="1">
      <alignment horizontal="center" vertical="center"/>
    </xf>
    <xf numFmtId="0" fontId="6" fillId="4" borderId="11" xfId="5" applyFont="1" applyFill="1" applyBorder="1" applyAlignment="1">
      <alignment horizontal="center" vertical="center"/>
    </xf>
    <xf numFmtId="0" fontId="1" fillId="4" borderId="25" xfId="5" applyFont="1" applyFill="1" applyBorder="1" applyAlignment="1">
      <alignment horizontal="center" vertical="center"/>
    </xf>
    <xf numFmtId="49" fontId="1" fillId="4" borderId="25" xfId="5" applyNumberFormat="1" applyFont="1" applyFill="1" applyBorder="1" applyAlignment="1">
      <alignment horizontal="center" vertical="center"/>
    </xf>
    <xf numFmtId="44" fontId="1" fillId="4" borderId="25" xfId="6" applyFont="1" applyFill="1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49" fontId="1" fillId="2" borderId="10" xfId="5" applyNumberFormat="1" applyFont="1" applyFill="1" applyBorder="1" applyAlignment="1">
      <alignment horizontal="center" vertical="center"/>
    </xf>
    <xf numFmtId="0" fontId="1" fillId="2" borderId="10" xfId="5" applyFont="1" applyFill="1" applyBorder="1" applyAlignment="1">
      <alignment horizontal="center" vertical="center"/>
    </xf>
    <xf numFmtId="0" fontId="1" fillId="2" borderId="11" xfId="5" applyFont="1" applyFill="1" applyBorder="1" applyAlignment="1">
      <alignment horizontal="center" vertical="center"/>
    </xf>
    <xf numFmtId="0" fontId="1" fillId="2" borderId="12" xfId="5" applyFont="1" applyFill="1" applyBorder="1" applyAlignment="1">
      <alignment horizontal="center" vertical="center"/>
    </xf>
    <xf numFmtId="49" fontId="1" fillId="2" borderId="12" xfId="5" applyNumberFormat="1" applyFont="1" applyFill="1" applyBorder="1" applyAlignment="1">
      <alignment horizontal="center" vertical="center"/>
    </xf>
    <xf numFmtId="164" fontId="1" fillId="0" borderId="0" xfId="5" applyNumberFormat="1" applyFont="1" applyFill="1" applyBorder="1" applyAlignment="1">
      <alignment horizontal="center" vertical="center"/>
    </xf>
    <xf numFmtId="49" fontId="1" fillId="0" borderId="0" xfId="5" applyNumberFormat="1" applyFont="1" applyFill="1" applyBorder="1" applyAlignment="1">
      <alignment horizontal="left" vertical="center"/>
    </xf>
    <xf numFmtId="44" fontId="1" fillId="0" borderId="0" xfId="6" applyFont="1" applyFill="1" applyBorder="1" applyAlignment="1">
      <alignment horizontal="center" vertical="center"/>
    </xf>
    <xf numFmtId="49" fontId="1" fillId="0" borderId="10" xfId="5" applyNumberFormat="1" applyFont="1" applyFill="1" applyBorder="1" applyAlignment="1">
      <alignment horizontal="left" vertical="center"/>
    </xf>
    <xf numFmtId="0" fontId="2" fillId="4" borderId="11" xfId="5" applyFont="1" applyFill="1" applyBorder="1" applyAlignment="1">
      <alignment horizontal="center" vertical="center"/>
    </xf>
    <xf numFmtId="0" fontId="1" fillId="0" borderId="10" xfId="5" applyFont="1" applyBorder="1" applyAlignment="1">
      <alignment horizontal="center" vertical="center"/>
    </xf>
    <xf numFmtId="0" fontId="1" fillId="0" borderId="10" xfId="5" applyFont="1" applyFill="1" applyBorder="1" applyAlignment="1">
      <alignment horizontal="center" vertical="center"/>
    </xf>
    <xf numFmtId="164" fontId="1" fillId="0" borderId="10" xfId="5" applyNumberFormat="1" applyFont="1" applyFill="1" applyBorder="1" applyAlignment="1">
      <alignment horizontal="center" vertical="center"/>
    </xf>
    <xf numFmtId="49" fontId="1" fillId="0" borderId="10" xfId="5" applyNumberFormat="1" applyFont="1" applyFill="1" applyBorder="1" applyAlignment="1">
      <alignment horizontal="left" vertical="center"/>
    </xf>
    <xf numFmtId="0" fontId="1" fillId="0" borderId="23" xfId="5" applyFont="1" applyBorder="1" applyAlignment="1">
      <alignment horizontal="center" vertical="center"/>
    </xf>
    <xf numFmtId="0" fontId="1" fillId="0" borderId="21" xfId="5" applyFont="1" applyBorder="1" applyAlignment="1">
      <alignment vertical="center"/>
    </xf>
    <xf numFmtId="0" fontId="1" fillId="0" borderId="15" xfId="5" applyFont="1" applyBorder="1" applyAlignment="1">
      <alignment horizontal="center" vertical="center"/>
    </xf>
    <xf numFmtId="164" fontId="1" fillId="0" borderId="24" xfId="5" applyNumberFormat="1" applyFont="1" applyFill="1" applyBorder="1" applyAlignment="1">
      <alignment vertical="center"/>
    </xf>
    <xf numFmtId="0" fontId="2" fillId="0" borderId="13" xfId="5" applyFont="1" applyBorder="1" applyAlignment="1">
      <alignment horizontal="center"/>
    </xf>
    <xf numFmtId="0" fontId="2" fillId="0" borderId="14" xfId="5" applyFont="1" applyBorder="1" applyAlignment="1">
      <alignment horizontal="center"/>
    </xf>
    <xf numFmtId="0" fontId="2" fillId="0" borderId="18" xfId="5" applyFont="1" applyBorder="1" applyAlignment="1">
      <alignment horizontal="center"/>
    </xf>
    <xf numFmtId="164" fontId="0" fillId="0" borderId="0" xfId="0" applyNumberFormat="1"/>
    <xf numFmtId="0" fontId="1" fillId="2" borderId="0" xfId="0" applyFont="1" applyFill="1"/>
    <xf numFmtId="0" fontId="12" fillId="0" borderId="0" xfId="0" applyFont="1"/>
    <xf numFmtId="0" fontId="1" fillId="2" borderId="0" xfId="0" applyFont="1" applyFill="1" applyBorder="1"/>
    <xf numFmtId="0" fontId="12" fillId="2" borderId="0" xfId="0" applyFont="1" applyFill="1"/>
    <xf numFmtId="0" fontId="12" fillId="0" borderId="10" xfId="0" applyFont="1" applyBorder="1"/>
    <xf numFmtId="164" fontId="12" fillId="0" borderId="0" xfId="0" applyNumberFormat="1" applyFont="1"/>
    <xf numFmtId="0" fontId="2" fillId="2" borderId="10" xfId="5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/>
    </xf>
    <xf numFmtId="164" fontId="1" fillId="2" borderId="0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Alignment="1">
      <alignment horizontal="center"/>
    </xf>
    <xf numFmtId="164" fontId="1" fillId="2" borderId="24" xfId="5" applyNumberFormat="1" applyFont="1" applyFill="1" applyBorder="1" applyAlignment="1">
      <alignment vertical="center"/>
    </xf>
    <xf numFmtId="0" fontId="1" fillId="2" borderId="15" xfId="5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left" vertical="center"/>
    </xf>
    <xf numFmtId="164" fontId="1" fillId="2" borderId="22" xfId="5" applyNumberFormat="1" applyFont="1" applyFill="1" applyBorder="1" applyAlignment="1">
      <alignment horizontal="right" vertical="center"/>
    </xf>
    <xf numFmtId="0" fontId="1" fillId="2" borderId="10" xfId="5" applyFont="1" applyFill="1" applyBorder="1" applyAlignment="1">
      <alignment horizontal="left" vertical="center"/>
    </xf>
    <xf numFmtId="164" fontId="1" fillId="2" borderId="10" xfId="5" applyNumberFormat="1" applyFont="1" applyFill="1" applyBorder="1" applyAlignment="1">
      <alignment horizontal="right" vertical="center"/>
    </xf>
    <xf numFmtId="0" fontId="1" fillId="0" borderId="21" xfId="5" applyFont="1" applyFill="1" applyBorder="1" applyAlignment="1">
      <alignment vertical="center"/>
    </xf>
    <xf numFmtId="0" fontId="1" fillId="0" borderId="10" xfId="5" applyFont="1" applyBorder="1" applyAlignment="1">
      <alignment vertical="center"/>
    </xf>
    <xf numFmtId="0" fontId="1" fillId="0" borderId="12" xfId="5" applyFont="1" applyBorder="1" applyAlignment="1">
      <alignment horizontal="center" vertical="center"/>
    </xf>
    <xf numFmtId="8" fontId="1" fillId="0" borderId="16" xfId="6" applyNumberFormat="1" applyFont="1" applyBorder="1" applyAlignment="1">
      <alignment vertical="center"/>
    </xf>
    <xf numFmtId="44" fontId="1" fillId="0" borderId="16" xfId="6" applyFont="1" applyBorder="1" applyAlignment="1">
      <alignment vertical="center"/>
    </xf>
    <xf numFmtId="164" fontId="12" fillId="0" borderId="10" xfId="0" applyNumberFormat="1" applyFont="1" applyBorder="1"/>
    <xf numFmtId="166" fontId="2" fillId="2" borderId="10" xfId="5" applyNumberFormat="1" applyFont="1" applyFill="1" applyBorder="1" applyAlignment="1">
      <alignment horizontal="center" vertical="center"/>
    </xf>
    <xf numFmtId="44" fontId="2" fillId="2" borderId="10" xfId="6" applyFont="1" applyFill="1" applyBorder="1" applyAlignment="1">
      <alignment horizontal="center" vertical="center"/>
    </xf>
    <xf numFmtId="0" fontId="5" fillId="2" borderId="10" xfId="5" applyFont="1" applyFill="1" applyBorder="1" applyAlignment="1">
      <alignment horizontal="left" vertical="center"/>
    </xf>
    <xf numFmtId="0" fontId="1" fillId="2" borderId="10" xfId="5" applyFont="1" applyFill="1" applyBorder="1" applyAlignment="1">
      <alignment horizontal="center"/>
    </xf>
    <xf numFmtId="49" fontId="1" fillId="2" borderId="10" xfId="5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4" fontId="2" fillId="0" borderId="11" xfId="6" applyFont="1" applyBorder="1" applyAlignment="1">
      <alignment horizontal="center" vertical="center"/>
    </xf>
    <xf numFmtId="44" fontId="1" fillId="2" borderId="11" xfId="6" applyFont="1" applyFill="1" applyBorder="1" applyAlignment="1">
      <alignment horizontal="center" vertical="center"/>
    </xf>
    <xf numFmtId="44" fontId="1" fillId="0" borderId="11" xfId="6" applyFont="1" applyFill="1" applyBorder="1" applyAlignment="1">
      <alignment horizontal="center" vertical="center"/>
    </xf>
    <xf numFmtId="0" fontId="0" fillId="0" borderId="26" xfId="0" applyBorder="1"/>
    <xf numFmtId="14" fontId="15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164" fontId="1" fillId="2" borderId="10" xfId="2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29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17" fillId="0" borderId="5" xfId="0" applyFont="1" applyBorder="1" applyAlignment="1">
      <alignment vertical="center" wrapText="1"/>
    </xf>
    <xf numFmtId="8" fontId="12" fillId="0" borderId="0" xfId="0" applyNumberFormat="1" applyFont="1"/>
    <xf numFmtId="0" fontId="19" fillId="0" borderId="10" xfId="0" applyFont="1" applyBorder="1"/>
    <xf numFmtId="0" fontId="1" fillId="2" borderId="21" xfId="5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/>
    </xf>
    <xf numFmtId="0" fontId="2" fillId="3" borderId="25" xfId="5" applyFont="1" applyFill="1" applyBorder="1" applyAlignment="1">
      <alignment horizontal="center" vertical="center"/>
    </xf>
    <xf numFmtId="0" fontId="2" fillId="3" borderId="22" xfId="5" applyFont="1" applyFill="1" applyBorder="1" applyAlignment="1">
      <alignment horizontal="center" vertical="center"/>
    </xf>
    <xf numFmtId="0" fontId="2" fillId="3" borderId="15" xfId="5" applyFont="1" applyFill="1" applyBorder="1" applyAlignment="1">
      <alignment horizontal="center" vertical="center"/>
    </xf>
    <xf numFmtId="0" fontId="2" fillId="3" borderId="10" xfId="5" applyFont="1" applyFill="1" applyBorder="1" applyAlignment="1">
      <alignment horizontal="center" vertical="center"/>
    </xf>
    <xf numFmtId="0" fontId="2" fillId="3" borderId="16" xfId="5" applyFont="1" applyFill="1" applyBorder="1" applyAlignment="1">
      <alignment horizontal="center" vertical="center"/>
    </xf>
    <xf numFmtId="0" fontId="2" fillId="3" borderId="12" xfId="5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164" fontId="1" fillId="6" borderId="10" xfId="18" applyNumberFormat="1" applyFont="1" applyFill="1" applyBorder="1" applyAlignment="1" applyProtection="1">
      <alignment vertical="center"/>
    </xf>
    <xf numFmtId="0" fontId="1" fillId="2" borderId="10" xfId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horizontal="right" vertical="center"/>
    </xf>
    <xf numFmtId="164" fontId="1" fillId="2" borderId="10" xfId="1" applyNumberFormat="1" applyFont="1" applyFill="1" applyBorder="1" applyAlignment="1">
      <alignment horizontal="center" vertical="center"/>
    </xf>
    <xf numFmtId="0" fontId="1" fillId="2" borderId="10" xfId="1" applyFont="1" applyFill="1" applyBorder="1"/>
    <xf numFmtId="0" fontId="2" fillId="2" borderId="10" xfId="1" applyFont="1" applyFill="1" applyBorder="1" applyAlignment="1">
      <alignment horizontal="left" vertical="center"/>
    </xf>
    <xf numFmtId="0" fontId="1" fillId="2" borderId="10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1" fillId="2" borderId="10" xfId="1" applyFont="1" applyFill="1" applyBorder="1" applyAlignment="1">
      <alignment horizontal="center" vertical="center"/>
    </xf>
    <xf numFmtId="164" fontId="1" fillId="2" borderId="10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center" vertical="center" wrapText="1"/>
    </xf>
    <xf numFmtId="2" fontId="1" fillId="2" borderId="10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164" fontId="1" fillId="2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center"/>
    </xf>
    <xf numFmtId="0" fontId="13" fillId="2" borderId="10" xfId="0" applyFont="1" applyFill="1" applyBorder="1"/>
    <xf numFmtId="2" fontId="2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vertical="center"/>
    </xf>
    <xf numFmtId="164" fontId="4" fillId="2" borderId="10" xfId="1" applyNumberFormat="1" applyFont="1" applyFill="1" applyBorder="1" applyAlignment="1">
      <alignment horizontal="right" vertical="center"/>
    </xf>
    <xf numFmtId="49" fontId="4" fillId="2" borderId="10" xfId="1" applyNumberFormat="1" applyFont="1" applyFill="1" applyBorder="1" applyAlignment="1">
      <alignment horizontal="right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4" fillId="2" borderId="10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/>
    <xf numFmtId="49" fontId="1" fillId="2" borderId="10" xfId="0" applyNumberFormat="1" applyFont="1" applyFill="1" applyBorder="1"/>
    <xf numFmtId="164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164" fontId="4" fillId="2" borderId="1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1" fillId="2" borderId="10" xfId="1" applyNumberFormat="1" applyFont="1" applyFill="1" applyBorder="1" applyAlignment="1">
      <alignment vertical="center"/>
    </xf>
    <xf numFmtId="49" fontId="1" fillId="2" borderId="10" xfId="1" applyNumberFormat="1" applyFont="1" applyFill="1" applyBorder="1" applyAlignment="1">
      <alignment horizontal="right" vertical="center"/>
    </xf>
    <xf numFmtId="0" fontId="14" fillId="2" borderId="10" xfId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2" borderId="10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>
      <alignment horizontal="center" vertical="center" wrapText="1"/>
    </xf>
    <xf numFmtId="165" fontId="1" fillId="2" borderId="10" xfId="1" applyNumberFormat="1" applyFont="1" applyFill="1" applyBorder="1" applyAlignment="1">
      <alignment horizontal="right" vertical="center"/>
    </xf>
    <xf numFmtId="168" fontId="1" fillId="5" borderId="10" xfId="11" applyNumberFormat="1" applyFont="1" applyFill="1" applyBorder="1" applyAlignment="1" applyProtection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70" fontId="1" fillId="5" borderId="10" xfId="11" applyNumberFormat="1" applyFont="1" applyFill="1" applyBorder="1" applyAlignment="1" applyProtection="1">
      <alignment horizontal="right" vertical="center"/>
    </xf>
  </cellXfs>
  <cellStyles count="19">
    <cellStyle name="Excel Built-in Normal" xfId="7"/>
    <cellStyle name="Heading" xfId="10"/>
    <cellStyle name="Heading1" xfId="9"/>
    <cellStyle name="Normalny" xfId="0" builtinId="0"/>
    <cellStyle name="Normalny 2" xfId="1"/>
    <cellStyle name="Normalny 2 2" xfId="11"/>
    <cellStyle name="Normalny 3" xfId="3"/>
    <cellStyle name="Normalny 3 2" xfId="5"/>
    <cellStyle name="Normalny 3 2 2" xfId="13"/>
    <cellStyle name="Normalny 3 3" xfId="12"/>
    <cellStyle name="Normalny 4" xfId="8"/>
    <cellStyle name="Result" xfId="14"/>
    <cellStyle name="Result2" xfId="15"/>
    <cellStyle name="Walutowy 2" xfId="2"/>
    <cellStyle name="Walutowy 2 2" xfId="16"/>
    <cellStyle name="Walutowy 3" xfId="4"/>
    <cellStyle name="Walutowy 3 2" xfId="6"/>
    <cellStyle name="Walutowy 3 2 2" xfId="18"/>
    <cellStyle name="Walutowy 3 3" xfId="17"/>
  </cellStyles>
  <dxfs count="0"/>
  <tableStyles count="0" defaultTableStyle="TableStyleMedium2" defaultPivotStyle="PivotStyleLight16"/>
  <colors>
    <mruColors>
      <color rgb="FF11F0FB"/>
      <color rgb="FFFFFF99"/>
      <color rgb="FF11A2FB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"/>
  <sheetViews>
    <sheetView tabSelected="1" topLeftCell="A170" zoomScaleNormal="100" workbookViewId="0">
      <selection activeCell="B200" sqref="B200"/>
    </sheetView>
  </sheetViews>
  <sheetFormatPr defaultRowHeight="12.75" x14ac:dyDescent="0.2"/>
  <cols>
    <col min="1" max="1" width="4" style="55" customWidth="1"/>
    <col min="2" max="2" width="59.85546875" style="55" customWidth="1"/>
    <col min="3" max="3" width="30.5703125" style="55" customWidth="1"/>
    <col min="4" max="4" width="18.5703125" style="55" customWidth="1"/>
    <col min="5" max="5" width="18.28515625" style="62" customWidth="1"/>
    <col min="6" max="7" width="16" style="55" customWidth="1"/>
    <col min="8" max="8" width="14.5703125" style="55" customWidth="1"/>
    <col min="9" max="9" width="23" style="55" customWidth="1"/>
    <col min="10" max="10" width="11.28515625" style="55" customWidth="1"/>
    <col min="11" max="16384" width="9.140625" style="55"/>
  </cols>
  <sheetData>
    <row r="1" spans="1:10" x14ac:dyDescent="0.2">
      <c r="A1" s="127"/>
      <c r="B1" s="131" t="s">
        <v>12</v>
      </c>
      <c r="C1" s="128"/>
      <c r="D1" s="128"/>
      <c r="E1" s="129"/>
      <c r="F1" s="132"/>
      <c r="G1" s="133" t="s">
        <v>1</v>
      </c>
      <c r="H1" s="133"/>
      <c r="I1" s="133"/>
      <c r="J1" s="133"/>
    </row>
    <row r="2" spans="1:10" ht="25.5" x14ac:dyDescent="0.2">
      <c r="A2" s="134" t="s">
        <v>0</v>
      </c>
      <c r="B2" s="134" t="s">
        <v>2</v>
      </c>
      <c r="C2" s="135" t="s">
        <v>11</v>
      </c>
      <c r="D2" s="135"/>
      <c r="E2" s="136" t="s">
        <v>3</v>
      </c>
      <c r="F2" s="137" t="s">
        <v>4</v>
      </c>
      <c r="G2" s="134" t="s">
        <v>5</v>
      </c>
      <c r="H2" s="134" t="s">
        <v>6</v>
      </c>
      <c r="I2" s="134" t="s">
        <v>7</v>
      </c>
      <c r="J2" s="138" t="s">
        <v>8</v>
      </c>
    </row>
    <row r="3" spans="1:10" x14ac:dyDescent="0.2">
      <c r="A3" s="127"/>
      <c r="B3" s="139" t="s">
        <v>9</v>
      </c>
      <c r="C3" s="128"/>
      <c r="D3" s="128"/>
      <c r="E3" s="129"/>
      <c r="F3" s="132"/>
      <c r="G3" s="140"/>
      <c r="H3" s="140"/>
      <c r="I3" s="140"/>
      <c r="J3" s="140"/>
    </row>
    <row r="4" spans="1:10" ht="13.5" customHeight="1" x14ac:dyDescent="0.2">
      <c r="A4" s="127" t="s">
        <v>260</v>
      </c>
      <c r="B4" s="127" t="s">
        <v>187</v>
      </c>
      <c r="C4" s="141">
        <v>6640015.0800000001</v>
      </c>
      <c r="D4" s="141"/>
      <c r="E4" s="132">
        <v>1187.9000000000001</v>
      </c>
      <c r="F4" s="132">
        <v>1879</v>
      </c>
      <c r="G4" s="140" t="s">
        <v>28</v>
      </c>
      <c r="H4" s="142" t="s">
        <v>29</v>
      </c>
      <c r="I4" s="140" t="s">
        <v>30</v>
      </c>
      <c r="J4" s="142" t="s">
        <v>31</v>
      </c>
    </row>
    <row r="5" spans="1:10" x14ac:dyDescent="0.2">
      <c r="A5" s="127" t="s">
        <v>262</v>
      </c>
      <c r="B5" s="127" t="s">
        <v>167</v>
      </c>
      <c r="C5" s="141">
        <v>187200</v>
      </c>
      <c r="D5" s="141"/>
      <c r="E5" s="132">
        <v>172.8</v>
      </c>
      <c r="F5" s="132" t="s">
        <v>24</v>
      </c>
      <c r="G5" s="140" t="s">
        <v>25</v>
      </c>
      <c r="H5" s="140" t="s">
        <v>26</v>
      </c>
      <c r="I5" s="140" t="s">
        <v>26</v>
      </c>
      <c r="J5" s="140" t="s">
        <v>27</v>
      </c>
    </row>
    <row r="6" spans="1:10" x14ac:dyDescent="0.2">
      <c r="A6" s="127" t="s">
        <v>266</v>
      </c>
      <c r="B6" s="127" t="s">
        <v>168</v>
      </c>
      <c r="C6" s="141">
        <v>379883.53</v>
      </c>
      <c r="D6" s="141"/>
      <c r="E6" s="132">
        <v>183.33</v>
      </c>
      <c r="F6" s="132" t="s">
        <v>24</v>
      </c>
      <c r="G6" s="140" t="s">
        <v>32</v>
      </c>
      <c r="H6" s="140" t="s">
        <v>33</v>
      </c>
      <c r="I6" s="140" t="s">
        <v>33</v>
      </c>
      <c r="J6" s="140" t="s">
        <v>34</v>
      </c>
    </row>
    <row r="7" spans="1:10" x14ac:dyDescent="0.2">
      <c r="A7" s="127" t="s">
        <v>269</v>
      </c>
      <c r="B7" s="127" t="s">
        <v>169</v>
      </c>
      <c r="C7" s="141">
        <v>139000</v>
      </c>
      <c r="D7" s="141"/>
      <c r="E7" s="132">
        <v>135.30000000000001</v>
      </c>
      <c r="F7" s="132" t="s">
        <v>24</v>
      </c>
      <c r="G7" s="140" t="s">
        <v>32</v>
      </c>
      <c r="H7" s="140" t="s">
        <v>26</v>
      </c>
      <c r="I7" s="140" t="s">
        <v>30</v>
      </c>
      <c r="J7" s="140" t="s">
        <v>27</v>
      </c>
    </row>
    <row r="8" spans="1:10" x14ac:dyDescent="0.2">
      <c r="A8" s="127" t="s">
        <v>273</v>
      </c>
      <c r="B8" s="127" t="s">
        <v>35</v>
      </c>
      <c r="C8" s="128">
        <v>1652867.24</v>
      </c>
      <c r="D8" s="128"/>
      <c r="E8" s="132">
        <v>571</v>
      </c>
      <c r="F8" s="132" t="s">
        <v>24</v>
      </c>
      <c r="G8" s="140" t="s">
        <v>36</v>
      </c>
      <c r="H8" s="140" t="s">
        <v>26</v>
      </c>
      <c r="I8" s="140" t="s">
        <v>30</v>
      </c>
      <c r="J8" s="140" t="s">
        <v>34</v>
      </c>
    </row>
    <row r="9" spans="1:10" x14ac:dyDescent="0.2">
      <c r="A9" s="127" t="s">
        <v>275</v>
      </c>
      <c r="B9" s="127" t="s">
        <v>37</v>
      </c>
      <c r="C9" s="128">
        <v>121700</v>
      </c>
      <c r="D9" s="128"/>
      <c r="E9" s="132">
        <v>118.35</v>
      </c>
      <c r="F9" s="132" t="s">
        <v>24</v>
      </c>
      <c r="G9" s="140" t="s">
        <v>36</v>
      </c>
      <c r="H9" s="140" t="s">
        <v>26</v>
      </c>
      <c r="I9" s="140" t="s">
        <v>30</v>
      </c>
      <c r="J9" s="140" t="s">
        <v>38</v>
      </c>
    </row>
    <row r="10" spans="1:10" x14ac:dyDescent="0.2">
      <c r="A10" s="127" t="s">
        <v>278</v>
      </c>
      <c r="B10" s="127" t="s">
        <v>170</v>
      </c>
      <c r="C10" s="141">
        <v>278000</v>
      </c>
      <c r="D10" s="141"/>
      <c r="E10" s="132">
        <v>227.5</v>
      </c>
      <c r="F10" s="132" t="s">
        <v>24</v>
      </c>
      <c r="G10" s="140" t="s">
        <v>36</v>
      </c>
      <c r="H10" s="140" t="s">
        <v>26</v>
      </c>
      <c r="I10" s="140" t="s">
        <v>30</v>
      </c>
      <c r="J10" s="140" t="s">
        <v>38</v>
      </c>
    </row>
    <row r="11" spans="1:10" x14ac:dyDescent="0.2">
      <c r="A11" s="127" t="s">
        <v>283</v>
      </c>
      <c r="B11" s="127" t="s">
        <v>171</v>
      </c>
      <c r="C11" s="141">
        <v>274000</v>
      </c>
      <c r="D11" s="141"/>
      <c r="E11" s="132">
        <v>198.71</v>
      </c>
      <c r="F11" s="143" t="s">
        <v>39</v>
      </c>
      <c r="G11" s="140" t="s">
        <v>32</v>
      </c>
      <c r="H11" s="140" t="s">
        <v>40</v>
      </c>
      <c r="I11" s="140" t="s">
        <v>30</v>
      </c>
      <c r="J11" s="140" t="s">
        <v>27</v>
      </c>
    </row>
    <row r="12" spans="1:10" x14ac:dyDescent="0.2">
      <c r="A12" s="127" t="s">
        <v>443</v>
      </c>
      <c r="B12" s="127" t="s">
        <v>172</v>
      </c>
      <c r="C12" s="141">
        <v>522303.19</v>
      </c>
      <c r="D12" s="141"/>
      <c r="E12" s="132">
        <v>217.8</v>
      </c>
      <c r="F12" s="132" t="s">
        <v>24</v>
      </c>
      <c r="G12" s="140" t="s">
        <v>36</v>
      </c>
      <c r="H12" s="140" t="s">
        <v>26</v>
      </c>
      <c r="I12" s="140" t="s">
        <v>30</v>
      </c>
      <c r="J12" s="140" t="s">
        <v>27</v>
      </c>
    </row>
    <row r="13" spans="1:10" x14ac:dyDescent="0.2">
      <c r="A13" s="127" t="s">
        <v>647</v>
      </c>
      <c r="B13" s="127" t="s">
        <v>173</v>
      </c>
      <c r="C13" s="141">
        <v>80000</v>
      </c>
      <c r="D13" s="141"/>
      <c r="E13" s="132">
        <v>77.45</v>
      </c>
      <c r="F13" s="132" t="s">
        <v>24</v>
      </c>
      <c r="G13" s="140" t="s">
        <v>28</v>
      </c>
      <c r="H13" s="140" t="s">
        <v>26</v>
      </c>
      <c r="I13" s="140" t="s">
        <v>30</v>
      </c>
      <c r="J13" s="140" t="s">
        <v>34</v>
      </c>
    </row>
    <row r="14" spans="1:10" x14ac:dyDescent="0.2">
      <c r="A14" s="127" t="s">
        <v>293</v>
      </c>
      <c r="B14" s="127" t="s">
        <v>174</v>
      </c>
      <c r="C14" s="141">
        <v>171400</v>
      </c>
      <c r="D14" s="141"/>
      <c r="E14" s="132">
        <v>166.92</v>
      </c>
      <c r="F14" s="132" t="s">
        <v>24</v>
      </c>
      <c r="G14" s="140" t="s">
        <v>28</v>
      </c>
      <c r="H14" s="140" t="s">
        <v>26</v>
      </c>
      <c r="I14" s="140" t="s">
        <v>30</v>
      </c>
      <c r="J14" s="140" t="s">
        <v>34</v>
      </c>
    </row>
    <row r="15" spans="1:10" x14ac:dyDescent="0.2">
      <c r="A15" s="127" t="s">
        <v>444</v>
      </c>
      <c r="B15" s="127" t="s">
        <v>175</v>
      </c>
      <c r="C15" s="141">
        <v>669465.75</v>
      </c>
      <c r="D15" s="141"/>
      <c r="E15" s="132">
        <v>247.8</v>
      </c>
      <c r="F15" s="132" t="s">
        <v>24</v>
      </c>
      <c r="G15" s="140" t="s">
        <v>36</v>
      </c>
      <c r="H15" s="140" t="s">
        <v>26</v>
      </c>
      <c r="I15" s="140" t="s">
        <v>30</v>
      </c>
      <c r="J15" s="140" t="s">
        <v>38</v>
      </c>
    </row>
    <row r="16" spans="1:10" x14ac:dyDescent="0.2">
      <c r="A16" s="127" t="s">
        <v>445</v>
      </c>
      <c r="B16" s="127" t="s">
        <v>176</v>
      </c>
      <c r="C16" s="141">
        <v>222597.02</v>
      </c>
      <c r="D16" s="141"/>
      <c r="E16" s="132">
        <v>168.9</v>
      </c>
      <c r="F16" s="132">
        <v>2003</v>
      </c>
      <c r="G16" s="140"/>
      <c r="H16" s="140"/>
      <c r="I16" s="140"/>
      <c r="J16" s="140"/>
    </row>
    <row r="17" spans="1:10" x14ac:dyDescent="0.2">
      <c r="A17" s="127" t="s">
        <v>446</v>
      </c>
      <c r="B17" s="127" t="s">
        <v>177</v>
      </c>
      <c r="C17" s="141">
        <v>285200</v>
      </c>
      <c r="D17" s="141"/>
      <c r="E17" s="132">
        <v>216.1</v>
      </c>
      <c r="F17" s="132" t="s">
        <v>39</v>
      </c>
      <c r="G17" s="140" t="s">
        <v>32</v>
      </c>
      <c r="H17" s="140" t="s">
        <v>41</v>
      </c>
      <c r="I17" s="140" t="s">
        <v>30</v>
      </c>
      <c r="J17" s="140" t="s">
        <v>27</v>
      </c>
    </row>
    <row r="18" spans="1:10" ht="12.75" customHeight="1" x14ac:dyDescent="0.2">
      <c r="A18" s="127" t="s">
        <v>447</v>
      </c>
      <c r="B18" s="127" t="s">
        <v>178</v>
      </c>
      <c r="C18" s="141">
        <v>382562.05</v>
      </c>
      <c r="D18" s="141"/>
      <c r="E18" s="132">
        <v>187.3</v>
      </c>
      <c r="F18" s="132">
        <v>2007</v>
      </c>
      <c r="G18" s="140"/>
      <c r="H18" s="140"/>
      <c r="I18" s="140"/>
      <c r="J18" s="140"/>
    </row>
    <row r="19" spans="1:10" ht="12.75" customHeight="1" x14ac:dyDescent="0.2">
      <c r="A19" s="127" t="s">
        <v>448</v>
      </c>
      <c r="B19" s="127" t="s">
        <v>182</v>
      </c>
      <c r="C19" s="141">
        <v>109504.54</v>
      </c>
      <c r="D19" s="141"/>
      <c r="E19" s="132">
        <v>50</v>
      </c>
      <c r="F19" s="132">
        <v>2009</v>
      </c>
      <c r="G19" s="140" t="s">
        <v>42</v>
      </c>
      <c r="H19" s="140"/>
      <c r="I19" s="140"/>
      <c r="J19" s="140"/>
    </row>
    <row r="20" spans="1:10" ht="12.75" customHeight="1" x14ac:dyDescent="0.2">
      <c r="A20" s="127" t="s">
        <v>648</v>
      </c>
      <c r="B20" s="127" t="s">
        <v>183</v>
      </c>
      <c r="C20" s="141">
        <v>634687.35</v>
      </c>
      <c r="D20" s="141"/>
      <c r="E20" s="132">
        <v>185.53</v>
      </c>
      <c r="F20" s="132">
        <v>2010</v>
      </c>
      <c r="G20" s="140"/>
      <c r="H20" s="140"/>
      <c r="I20" s="140"/>
      <c r="J20" s="140"/>
    </row>
    <row r="21" spans="1:10" ht="12.75" customHeight="1" x14ac:dyDescent="0.2">
      <c r="A21" s="127" t="s">
        <v>449</v>
      </c>
      <c r="B21" s="127" t="s">
        <v>245</v>
      </c>
      <c r="C21" s="141">
        <v>144314.51</v>
      </c>
      <c r="D21" s="141"/>
      <c r="E21" s="132"/>
      <c r="F21" s="132"/>
      <c r="G21" s="140" t="s">
        <v>244</v>
      </c>
      <c r="H21" s="140"/>
      <c r="I21" s="140"/>
      <c r="J21" s="140"/>
    </row>
    <row r="22" spans="1:10" ht="12.75" customHeight="1" x14ac:dyDescent="0.2">
      <c r="A22" s="127" t="s">
        <v>450</v>
      </c>
      <c r="B22" s="127" t="s">
        <v>246</v>
      </c>
      <c r="C22" s="141">
        <v>23387.4</v>
      </c>
      <c r="D22" s="141"/>
      <c r="E22" s="132"/>
      <c r="F22" s="132"/>
      <c r="G22" s="140" t="s">
        <v>244</v>
      </c>
      <c r="H22" s="140"/>
      <c r="I22" s="140"/>
      <c r="J22" s="140"/>
    </row>
    <row r="23" spans="1:10" ht="12.75" customHeight="1" x14ac:dyDescent="0.2">
      <c r="A23" s="127" t="s">
        <v>451</v>
      </c>
      <c r="B23" s="127" t="s">
        <v>247</v>
      </c>
      <c r="C23" s="141">
        <v>66686.149999999994</v>
      </c>
      <c r="D23" s="141"/>
      <c r="E23" s="132"/>
      <c r="F23" s="132"/>
      <c r="G23" s="140" t="s">
        <v>244</v>
      </c>
      <c r="H23" s="140"/>
      <c r="I23" s="140"/>
      <c r="J23" s="140"/>
    </row>
    <row r="24" spans="1:10" ht="12.75" customHeight="1" x14ac:dyDescent="0.2">
      <c r="A24" s="127" t="s">
        <v>452</v>
      </c>
      <c r="B24" s="127" t="s">
        <v>248</v>
      </c>
      <c r="C24" s="141">
        <v>37254.47</v>
      </c>
      <c r="D24" s="141"/>
      <c r="E24" s="132"/>
      <c r="F24" s="132"/>
      <c r="G24" s="140" t="s">
        <v>244</v>
      </c>
      <c r="H24" s="140"/>
      <c r="I24" s="140"/>
      <c r="J24" s="140"/>
    </row>
    <row r="25" spans="1:10" ht="12.75" customHeight="1" x14ac:dyDescent="0.2">
      <c r="A25" s="127" t="s">
        <v>453</v>
      </c>
      <c r="B25" s="127" t="s">
        <v>249</v>
      </c>
      <c r="C25" s="141">
        <v>37254.47</v>
      </c>
      <c r="D25" s="141"/>
      <c r="E25" s="132"/>
      <c r="F25" s="132"/>
      <c r="G25" s="140" t="s">
        <v>244</v>
      </c>
      <c r="H25" s="140"/>
      <c r="I25" s="140"/>
      <c r="J25" s="140"/>
    </row>
    <row r="26" spans="1:10" ht="12.75" customHeight="1" x14ac:dyDescent="0.2">
      <c r="A26" s="127" t="s">
        <v>454</v>
      </c>
      <c r="B26" s="127" t="s">
        <v>35</v>
      </c>
      <c r="C26" s="141">
        <v>37254.47</v>
      </c>
      <c r="D26" s="141"/>
      <c r="E26" s="132"/>
      <c r="F26" s="132"/>
      <c r="G26" s="140" t="s">
        <v>244</v>
      </c>
      <c r="H26" s="140"/>
      <c r="I26" s="140"/>
      <c r="J26" s="140"/>
    </row>
    <row r="27" spans="1:10" ht="12.75" customHeight="1" x14ac:dyDescent="0.2">
      <c r="A27" s="127" t="s">
        <v>455</v>
      </c>
      <c r="B27" s="127" t="s">
        <v>250</v>
      </c>
      <c r="C27" s="141">
        <v>48339</v>
      </c>
      <c r="D27" s="141"/>
      <c r="E27" s="132"/>
      <c r="F27" s="132"/>
      <c r="G27" s="140" t="s">
        <v>244</v>
      </c>
      <c r="H27" s="140"/>
      <c r="I27" s="140"/>
      <c r="J27" s="140"/>
    </row>
    <row r="28" spans="1:10" ht="12.75" customHeight="1" x14ac:dyDescent="0.2">
      <c r="A28" s="127" t="s">
        <v>456</v>
      </c>
      <c r="B28" s="127" t="s">
        <v>322</v>
      </c>
      <c r="C28" s="141">
        <v>57277.97</v>
      </c>
      <c r="D28" s="141"/>
      <c r="E28" s="132">
        <v>113.4</v>
      </c>
      <c r="F28" s="132">
        <v>2012</v>
      </c>
      <c r="G28" s="140" t="s">
        <v>323</v>
      </c>
      <c r="H28" s="140"/>
      <c r="I28" s="140"/>
      <c r="J28" s="140"/>
    </row>
    <row r="29" spans="1:10" ht="12.75" customHeight="1" x14ac:dyDescent="0.2">
      <c r="A29" s="127" t="s">
        <v>457</v>
      </c>
      <c r="B29" s="127" t="s">
        <v>184</v>
      </c>
      <c r="C29" s="141">
        <v>15289482.029999999</v>
      </c>
      <c r="D29" s="141"/>
      <c r="E29" s="132">
        <v>2400.1999999999998</v>
      </c>
      <c r="F29" s="132">
        <v>2009</v>
      </c>
      <c r="G29" s="140"/>
      <c r="H29" s="140"/>
      <c r="I29" s="140"/>
      <c r="J29" s="140"/>
    </row>
    <row r="30" spans="1:10" ht="12.75" customHeight="1" x14ac:dyDescent="0.2">
      <c r="A30" s="127" t="s">
        <v>458</v>
      </c>
      <c r="B30" s="127" t="s">
        <v>186</v>
      </c>
      <c r="C30" s="141">
        <v>49967.62</v>
      </c>
      <c r="D30" s="141"/>
      <c r="E30" s="132"/>
      <c r="F30" s="132"/>
      <c r="G30" s="140"/>
      <c r="H30" s="140"/>
      <c r="I30" s="140"/>
      <c r="J30" s="140"/>
    </row>
    <row r="31" spans="1:10" ht="12.75" customHeight="1" x14ac:dyDescent="0.2">
      <c r="A31" s="127" t="s">
        <v>459</v>
      </c>
      <c r="B31" s="127" t="s">
        <v>324</v>
      </c>
      <c r="C31" s="141">
        <v>97888.25</v>
      </c>
      <c r="D31" s="141"/>
      <c r="E31" s="132"/>
      <c r="F31" s="132"/>
      <c r="G31" s="140"/>
      <c r="H31" s="140"/>
      <c r="I31" s="140"/>
      <c r="J31" s="140"/>
    </row>
    <row r="32" spans="1:10" ht="12.75" customHeight="1" x14ac:dyDescent="0.2">
      <c r="A32" s="127" t="s">
        <v>460</v>
      </c>
      <c r="B32" s="127" t="s">
        <v>179</v>
      </c>
      <c r="C32" s="141">
        <v>106659.51</v>
      </c>
      <c r="D32" s="141"/>
      <c r="E32" s="132">
        <v>70</v>
      </c>
      <c r="F32" s="132"/>
      <c r="G32" s="140"/>
      <c r="H32" s="140"/>
      <c r="I32" s="140"/>
      <c r="J32" s="140"/>
    </row>
    <row r="33" spans="1:10" ht="12.75" customHeight="1" x14ac:dyDescent="0.2">
      <c r="A33" s="127" t="s">
        <v>461</v>
      </c>
      <c r="B33" s="127" t="s">
        <v>180</v>
      </c>
      <c r="C33" s="141">
        <v>107614.51</v>
      </c>
      <c r="D33" s="141"/>
      <c r="E33" s="132">
        <v>90</v>
      </c>
      <c r="F33" s="132"/>
      <c r="G33" s="140"/>
      <c r="H33" s="140"/>
      <c r="I33" s="140"/>
      <c r="J33" s="140"/>
    </row>
    <row r="34" spans="1:10" ht="12.75" customHeight="1" x14ac:dyDescent="0.2">
      <c r="A34" s="127" t="s">
        <v>462</v>
      </c>
      <c r="B34" s="127" t="s">
        <v>438</v>
      </c>
      <c r="C34" s="141">
        <v>669105.56999999995</v>
      </c>
      <c r="D34" s="141"/>
      <c r="E34" s="132"/>
      <c r="F34" s="132"/>
      <c r="G34" s="140"/>
      <c r="H34" s="140"/>
      <c r="I34" s="140"/>
      <c r="J34" s="140"/>
    </row>
    <row r="35" spans="1:10" ht="12.75" customHeight="1" x14ac:dyDescent="0.2">
      <c r="A35" s="127" t="s">
        <v>649</v>
      </c>
      <c r="B35" s="127" t="s">
        <v>439</v>
      </c>
      <c r="C35" s="141">
        <v>118828.43</v>
      </c>
      <c r="D35" s="141"/>
      <c r="E35" s="132"/>
      <c r="F35" s="132"/>
      <c r="G35" s="140"/>
      <c r="H35" s="140"/>
      <c r="I35" s="140"/>
      <c r="J35" s="140"/>
    </row>
    <row r="36" spans="1:10" ht="12.75" customHeight="1" x14ac:dyDescent="0.2">
      <c r="A36" s="127" t="s">
        <v>650</v>
      </c>
      <c r="B36" s="127" t="s">
        <v>44</v>
      </c>
      <c r="C36" s="128">
        <v>159538.32999999999</v>
      </c>
      <c r="D36" s="128"/>
      <c r="E36" s="132"/>
      <c r="F36" s="132"/>
      <c r="G36" s="140"/>
      <c r="H36" s="140"/>
      <c r="I36" s="140"/>
      <c r="J36" s="140"/>
    </row>
    <row r="37" spans="1:10" ht="12.75" customHeight="1" x14ac:dyDescent="0.2">
      <c r="A37" s="127" t="s">
        <v>651</v>
      </c>
      <c r="B37" s="127" t="s">
        <v>188</v>
      </c>
      <c r="C37" s="128">
        <v>1157.1400000000001</v>
      </c>
      <c r="D37" s="128"/>
      <c r="E37" s="132"/>
      <c r="F37" s="132"/>
      <c r="G37" s="140"/>
      <c r="H37" s="140"/>
      <c r="I37" s="140"/>
      <c r="J37" s="140"/>
    </row>
    <row r="38" spans="1:10" ht="12.75" customHeight="1" x14ac:dyDescent="0.2">
      <c r="A38" s="127" t="s">
        <v>463</v>
      </c>
      <c r="B38" s="127" t="s">
        <v>43</v>
      </c>
      <c r="C38" s="141">
        <v>9252.26</v>
      </c>
      <c r="D38" s="141"/>
      <c r="E38" s="129"/>
      <c r="F38" s="132"/>
      <c r="G38" s="140"/>
      <c r="H38" s="140"/>
      <c r="I38" s="140"/>
      <c r="J38" s="140"/>
    </row>
    <row r="39" spans="1:10" ht="12.75" customHeight="1" x14ac:dyDescent="0.2">
      <c r="A39" s="127" t="s">
        <v>464</v>
      </c>
      <c r="B39" s="144" t="s">
        <v>158</v>
      </c>
      <c r="C39" s="145">
        <v>8365.14</v>
      </c>
      <c r="D39" s="145"/>
      <c r="E39" s="129"/>
      <c r="F39" s="132"/>
      <c r="G39" s="140"/>
      <c r="H39" s="140"/>
      <c r="I39" s="140"/>
      <c r="J39" s="140"/>
    </row>
    <row r="40" spans="1:10" ht="12.75" customHeight="1" x14ac:dyDescent="0.2">
      <c r="A40" s="127" t="s">
        <v>465</v>
      </c>
      <c r="B40" s="144" t="s">
        <v>333</v>
      </c>
      <c r="C40" s="145">
        <v>39228.6</v>
      </c>
      <c r="D40" s="145"/>
      <c r="E40" s="129"/>
      <c r="F40" s="132"/>
      <c r="G40" s="140"/>
      <c r="H40" s="140"/>
      <c r="I40" s="140"/>
      <c r="J40" s="140"/>
    </row>
    <row r="41" spans="1:10" ht="12.75" customHeight="1" x14ac:dyDescent="0.2">
      <c r="A41" s="127" t="s">
        <v>466</v>
      </c>
      <c r="B41" s="144" t="s">
        <v>133</v>
      </c>
      <c r="C41" s="145">
        <v>15100.2</v>
      </c>
      <c r="D41" s="145"/>
      <c r="E41" s="129"/>
      <c r="F41" s="132"/>
      <c r="G41" s="140"/>
      <c r="H41" s="140"/>
      <c r="I41" s="140"/>
      <c r="J41" s="140"/>
    </row>
    <row r="42" spans="1:10" ht="12.75" customHeight="1" x14ac:dyDescent="0.2">
      <c r="A42" s="127" t="s">
        <v>467</v>
      </c>
      <c r="B42" s="144" t="s">
        <v>134</v>
      </c>
      <c r="C42" s="145">
        <v>4500.1000000000004</v>
      </c>
      <c r="D42" s="145"/>
      <c r="E42" s="129"/>
      <c r="F42" s="132"/>
      <c r="G42" s="140"/>
      <c r="H42" s="140"/>
      <c r="I42" s="140"/>
      <c r="J42" s="140"/>
    </row>
    <row r="43" spans="1:10" ht="12.75" customHeight="1" x14ac:dyDescent="0.2">
      <c r="A43" s="127" t="s">
        <v>468</v>
      </c>
      <c r="B43" s="144" t="s">
        <v>135</v>
      </c>
      <c r="C43" s="145">
        <v>4000</v>
      </c>
      <c r="D43" s="145"/>
      <c r="E43" s="129"/>
      <c r="F43" s="132"/>
      <c r="G43" s="140"/>
      <c r="H43" s="140"/>
      <c r="I43" s="140"/>
      <c r="J43" s="140"/>
    </row>
    <row r="44" spans="1:10" ht="12.75" customHeight="1" x14ac:dyDescent="0.2">
      <c r="A44" s="127" t="s">
        <v>652</v>
      </c>
      <c r="B44" s="144" t="s">
        <v>136</v>
      </c>
      <c r="C44" s="145">
        <f>5529+8083</f>
        <v>13612</v>
      </c>
      <c r="D44" s="145"/>
      <c r="E44" s="129"/>
      <c r="F44" s="132"/>
      <c r="G44" s="140"/>
      <c r="H44" s="140"/>
      <c r="I44" s="140"/>
      <c r="J44" s="140"/>
    </row>
    <row r="45" spans="1:10" ht="12.75" customHeight="1" x14ac:dyDescent="0.2">
      <c r="A45" s="127" t="s">
        <v>653</v>
      </c>
      <c r="B45" s="144" t="s">
        <v>137</v>
      </c>
      <c r="C45" s="145">
        <v>9882</v>
      </c>
      <c r="D45" s="145"/>
      <c r="E45" s="129"/>
      <c r="F45" s="132"/>
      <c r="G45" s="140"/>
      <c r="H45" s="140"/>
      <c r="I45" s="140"/>
      <c r="J45" s="140"/>
    </row>
    <row r="46" spans="1:10" ht="12.75" customHeight="1" x14ac:dyDescent="0.2">
      <c r="A46" s="127" t="s">
        <v>469</v>
      </c>
      <c r="B46" s="144" t="s">
        <v>138</v>
      </c>
      <c r="C46" s="145">
        <v>7416</v>
      </c>
      <c r="D46" s="145"/>
      <c r="E46" s="129"/>
      <c r="F46" s="132"/>
      <c r="G46" s="140"/>
      <c r="H46" s="140"/>
      <c r="I46" s="140"/>
      <c r="J46" s="140"/>
    </row>
    <row r="47" spans="1:10" ht="12.75" customHeight="1" x14ac:dyDescent="0.2">
      <c r="A47" s="127" t="s">
        <v>470</v>
      </c>
      <c r="B47" s="144" t="s">
        <v>139</v>
      </c>
      <c r="C47" s="145">
        <v>1147959.8500000001</v>
      </c>
      <c r="D47" s="145"/>
      <c r="E47" s="129"/>
      <c r="F47" s="132"/>
      <c r="G47" s="140"/>
      <c r="H47" s="140"/>
      <c r="I47" s="140"/>
      <c r="J47" s="140"/>
    </row>
    <row r="48" spans="1:10" ht="12.75" customHeight="1" x14ac:dyDescent="0.2">
      <c r="A48" s="127" t="s">
        <v>471</v>
      </c>
      <c r="B48" s="144" t="s">
        <v>325</v>
      </c>
      <c r="C48" s="145">
        <v>366601.51</v>
      </c>
      <c r="D48" s="145"/>
      <c r="E48" s="129"/>
      <c r="F48" s="132">
        <v>2012</v>
      </c>
      <c r="G48" s="140"/>
      <c r="H48" s="140"/>
      <c r="I48" s="140"/>
      <c r="J48" s="140"/>
    </row>
    <row r="49" spans="1:10" ht="12.75" customHeight="1" x14ac:dyDescent="0.2">
      <c r="A49" s="127" t="s">
        <v>472</v>
      </c>
      <c r="B49" s="144" t="s">
        <v>140</v>
      </c>
      <c r="C49" s="145">
        <f>39228.6+9428.16+9589.2</f>
        <v>58245.959999999992</v>
      </c>
      <c r="D49" s="145"/>
      <c r="E49" s="129"/>
      <c r="F49" s="132"/>
      <c r="G49" s="140"/>
      <c r="H49" s="140"/>
      <c r="I49" s="140"/>
      <c r="J49" s="140"/>
    </row>
    <row r="50" spans="1:10" ht="12.75" customHeight="1" x14ac:dyDescent="0.2">
      <c r="A50" s="127" t="s">
        <v>473</v>
      </c>
      <c r="B50" s="144" t="s">
        <v>440</v>
      </c>
      <c r="C50" s="145">
        <v>302838.94</v>
      </c>
      <c r="D50" s="145"/>
      <c r="E50" s="129"/>
      <c r="F50" s="132"/>
      <c r="G50" s="140"/>
      <c r="H50" s="140"/>
      <c r="I50" s="140"/>
      <c r="J50" s="140"/>
    </row>
    <row r="51" spans="1:10" ht="12.75" customHeight="1" x14ac:dyDescent="0.2">
      <c r="A51" s="127" t="s">
        <v>474</v>
      </c>
      <c r="B51" s="144" t="s">
        <v>159</v>
      </c>
      <c r="C51" s="145">
        <v>2479.5300000000002</v>
      </c>
      <c r="D51" s="145"/>
      <c r="E51" s="129"/>
      <c r="F51" s="132"/>
      <c r="G51" s="140"/>
      <c r="H51" s="140"/>
      <c r="I51" s="140"/>
      <c r="J51" s="140"/>
    </row>
    <row r="52" spans="1:10" ht="12.75" customHeight="1" x14ac:dyDescent="0.2">
      <c r="A52" s="127" t="s">
        <v>475</v>
      </c>
      <c r="B52" s="144" t="s">
        <v>326</v>
      </c>
      <c r="C52" s="145">
        <v>27438.84</v>
      </c>
      <c r="D52" s="145"/>
      <c r="E52" s="129"/>
      <c r="F52" s="132">
        <v>2013</v>
      </c>
      <c r="G52" s="140"/>
      <c r="H52" s="140"/>
      <c r="I52" s="140"/>
      <c r="J52" s="140"/>
    </row>
    <row r="53" spans="1:10" ht="12.75" customHeight="1" x14ac:dyDescent="0.2">
      <c r="A53" s="127" t="s">
        <v>476</v>
      </c>
      <c r="B53" s="144" t="s">
        <v>131</v>
      </c>
      <c r="C53" s="145">
        <v>30648.66</v>
      </c>
      <c r="D53" s="145"/>
      <c r="E53" s="129"/>
      <c r="F53" s="132"/>
      <c r="G53" s="140"/>
      <c r="H53" s="140"/>
      <c r="I53" s="140"/>
      <c r="J53" s="140"/>
    </row>
    <row r="54" spans="1:10" ht="12.75" customHeight="1" x14ac:dyDescent="0.2">
      <c r="A54" s="127" t="s">
        <v>477</v>
      </c>
      <c r="B54" s="144" t="s">
        <v>132</v>
      </c>
      <c r="C54" s="145">
        <v>11757.7</v>
      </c>
      <c r="D54" s="145"/>
      <c r="E54" s="129"/>
      <c r="F54" s="132"/>
      <c r="G54" s="140"/>
      <c r="H54" s="140"/>
      <c r="I54" s="140"/>
      <c r="J54" s="140"/>
    </row>
    <row r="55" spans="1:10" ht="12.75" customHeight="1" x14ac:dyDescent="0.2">
      <c r="A55" s="127" t="s">
        <v>478</v>
      </c>
      <c r="B55" s="144" t="s">
        <v>160</v>
      </c>
      <c r="C55" s="145">
        <v>17308.058000000001</v>
      </c>
      <c r="D55" s="145"/>
      <c r="E55" s="129"/>
      <c r="F55" s="132"/>
      <c r="G55" s="140"/>
      <c r="H55" s="140"/>
      <c r="I55" s="140"/>
      <c r="J55" s="140"/>
    </row>
    <row r="56" spans="1:10" ht="12.75" customHeight="1" x14ac:dyDescent="0.2">
      <c r="A56" s="127" t="s">
        <v>479</v>
      </c>
      <c r="B56" s="144" t="s">
        <v>161</v>
      </c>
      <c r="C56" s="145">
        <v>23431.95</v>
      </c>
      <c r="D56" s="145"/>
      <c r="E56" s="129"/>
      <c r="F56" s="132"/>
      <c r="G56" s="140"/>
      <c r="H56" s="140"/>
      <c r="I56" s="140"/>
      <c r="J56" s="140"/>
    </row>
    <row r="57" spans="1:10" ht="12.75" customHeight="1" x14ac:dyDescent="0.2">
      <c r="A57" s="127" t="s">
        <v>654</v>
      </c>
      <c r="B57" s="144" t="s">
        <v>162</v>
      </c>
      <c r="C57" s="145">
        <v>23773.18</v>
      </c>
      <c r="D57" s="145"/>
      <c r="E57" s="129"/>
      <c r="F57" s="132"/>
      <c r="G57" s="140"/>
      <c r="H57" s="140"/>
      <c r="I57" s="140"/>
      <c r="J57" s="140"/>
    </row>
    <row r="58" spans="1:10" ht="12.75" customHeight="1" x14ac:dyDescent="0.2">
      <c r="A58" s="127" t="s">
        <v>480</v>
      </c>
      <c r="B58" s="144" t="s">
        <v>163</v>
      </c>
      <c r="C58" s="145">
        <v>27194.36</v>
      </c>
      <c r="D58" s="145"/>
      <c r="E58" s="129"/>
      <c r="F58" s="132"/>
      <c r="G58" s="140"/>
      <c r="H58" s="140"/>
      <c r="I58" s="140"/>
      <c r="J58" s="140"/>
    </row>
    <row r="59" spans="1:10" ht="12.75" customHeight="1" x14ac:dyDescent="0.2">
      <c r="A59" s="127" t="s">
        <v>481</v>
      </c>
      <c r="B59" s="144" t="s">
        <v>164</v>
      </c>
      <c r="C59" s="145">
        <v>30789.9</v>
      </c>
      <c r="D59" s="145"/>
      <c r="E59" s="129"/>
      <c r="F59" s="132"/>
      <c r="G59" s="140"/>
      <c r="H59" s="140"/>
      <c r="I59" s="140"/>
      <c r="J59" s="140"/>
    </row>
    <row r="60" spans="1:10" ht="12.75" customHeight="1" x14ac:dyDescent="0.2">
      <c r="A60" s="127" t="s">
        <v>482</v>
      </c>
      <c r="B60" s="144" t="s">
        <v>165</v>
      </c>
      <c r="C60" s="145">
        <v>16869.509999999998</v>
      </c>
      <c r="D60" s="145"/>
      <c r="E60" s="129"/>
      <c r="F60" s="132"/>
      <c r="G60" s="140"/>
      <c r="H60" s="140"/>
      <c r="I60" s="140"/>
      <c r="J60" s="140"/>
    </row>
    <row r="61" spans="1:10" ht="12.75" customHeight="1" x14ac:dyDescent="0.2">
      <c r="A61" s="127" t="s">
        <v>483</v>
      </c>
      <c r="B61" s="144" t="s">
        <v>166</v>
      </c>
      <c r="C61" s="145">
        <v>16665.849999999999</v>
      </c>
      <c r="D61" s="145"/>
      <c r="E61" s="129"/>
      <c r="F61" s="132"/>
      <c r="G61" s="140"/>
      <c r="H61" s="140"/>
      <c r="I61" s="140"/>
      <c r="J61" s="140"/>
    </row>
    <row r="62" spans="1:10" ht="12.75" customHeight="1" x14ac:dyDescent="0.2">
      <c r="A62" s="127" t="s">
        <v>484</v>
      </c>
      <c r="B62" s="144" t="s">
        <v>441</v>
      </c>
      <c r="C62" s="145">
        <v>30000</v>
      </c>
      <c r="D62" s="145"/>
      <c r="E62" s="129"/>
      <c r="F62" s="132"/>
      <c r="G62" s="140"/>
      <c r="H62" s="140"/>
      <c r="I62" s="140"/>
      <c r="J62" s="140"/>
    </row>
    <row r="63" spans="1:10" ht="12.75" customHeight="1" x14ac:dyDescent="0.2">
      <c r="A63" s="127" t="s">
        <v>485</v>
      </c>
      <c r="B63" s="144" t="s">
        <v>141</v>
      </c>
      <c r="C63" s="128">
        <f>10886.63</f>
        <v>10886.63</v>
      </c>
      <c r="D63" s="145"/>
      <c r="E63" s="129"/>
      <c r="F63" s="132"/>
      <c r="G63" s="140"/>
      <c r="H63" s="140"/>
      <c r="I63" s="140"/>
      <c r="J63" s="140"/>
    </row>
    <row r="64" spans="1:10" ht="12.75" customHeight="1" x14ac:dyDescent="0.2">
      <c r="A64" s="127" t="s">
        <v>486</v>
      </c>
      <c r="B64" s="144" t="s">
        <v>330</v>
      </c>
      <c r="C64" s="128">
        <f>2075294.2+166110+66312.49</f>
        <v>2307716.6900000004</v>
      </c>
      <c r="D64" s="145"/>
      <c r="E64" s="129"/>
      <c r="F64" s="132"/>
      <c r="G64" s="140"/>
      <c r="H64" s="140"/>
      <c r="I64" s="140"/>
      <c r="J64" s="140"/>
    </row>
    <row r="65" spans="1:10" ht="12.75" customHeight="1" x14ac:dyDescent="0.2">
      <c r="A65" s="127" t="s">
        <v>487</v>
      </c>
      <c r="B65" s="144" t="s">
        <v>154</v>
      </c>
      <c r="C65" s="128">
        <f>5283</f>
        <v>5283</v>
      </c>
      <c r="D65" s="145"/>
      <c r="E65" s="129"/>
      <c r="F65" s="132"/>
      <c r="G65" s="140"/>
      <c r="H65" s="140"/>
      <c r="I65" s="140"/>
      <c r="J65" s="140"/>
    </row>
    <row r="66" spans="1:10" ht="12.75" customHeight="1" x14ac:dyDescent="0.2">
      <c r="A66" s="127" t="s">
        <v>488</v>
      </c>
      <c r="B66" s="144" t="s">
        <v>155</v>
      </c>
      <c r="C66" s="128">
        <f>8314+318102.86</f>
        <v>326416.86</v>
      </c>
      <c r="D66" s="145"/>
      <c r="E66" s="129"/>
      <c r="F66" s="132"/>
      <c r="G66" s="140"/>
      <c r="H66" s="140"/>
      <c r="I66" s="140"/>
      <c r="J66" s="140"/>
    </row>
    <row r="67" spans="1:10" ht="12.75" customHeight="1" x14ac:dyDescent="0.2">
      <c r="A67" s="127" t="s">
        <v>489</v>
      </c>
      <c r="B67" s="144" t="s">
        <v>156</v>
      </c>
      <c r="C67" s="128">
        <f>5020.43</f>
        <v>5020.43</v>
      </c>
      <c r="D67" s="145"/>
      <c r="E67" s="129"/>
      <c r="F67" s="132"/>
      <c r="G67" s="140"/>
      <c r="H67" s="140"/>
      <c r="I67" s="140"/>
      <c r="J67" s="140"/>
    </row>
    <row r="68" spans="1:10" ht="12.75" customHeight="1" x14ac:dyDescent="0.2">
      <c r="A68" s="127" t="s">
        <v>490</v>
      </c>
      <c r="B68" s="144" t="s">
        <v>157</v>
      </c>
      <c r="C68" s="128">
        <f>1858.75+1858.75+544.33+544.33+12972</f>
        <v>17778.16</v>
      </c>
      <c r="D68" s="145"/>
      <c r="E68" s="129"/>
      <c r="F68" s="132"/>
      <c r="G68" s="140"/>
      <c r="H68" s="140"/>
      <c r="I68" s="140"/>
      <c r="J68" s="140"/>
    </row>
    <row r="69" spans="1:10" hidden="1" x14ac:dyDescent="0.2">
      <c r="A69" s="127" t="s">
        <v>491</v>
      </c>
      <c r="B69" s="144"/>
      <c r="C69" s="146"/>
      <c r="D69" s="144"/>
      <c r="E69" s="147"/>
      <c r="F69" s="144"/>
      <c r="G69" s="144"/>
      <c r="H69" s="144"/>
      <c r="I69" s="144"/>
      <c r="J69" s="144"/>
    </row>
    <row r="70" spans="1:10" ht="12.75" customHeight="1" x14ac:dyDescent="0.2">
      <c r="A70" s="127" t="s">
        <v>492</v>
      </c>
      <c r="B70" s="144" t="s">
        <v>328</v>
      </c>
      <c r="C70" s="128">
        <v>447658.08</v>
      </c>
      <c r="D70" s="145"/>
      <c r="E70" s="129"/>
      <c r="F70" s="132"/>
      <c r="G70" s="140"/>
      <c r="H70" s="140"/>
      <c r="I70" s="140"/>
      <c r="J70" s="140"/>
    </row>
    <row r="71" spans="1:10" ht="12.75" customHeight="1" x14ac:dyDescent="0.2">
      <c r="A71" s="127" t="s">
        <v>493</v>
      </c>
      <c r="B71" s="144" t="s">
        <v>142</v>
      </c>
      <c r="C71" s="128">
        <f>5708.93+9522.58</f>
        <v>15231.51</v>
      </c>
      <c r="D71" s="145"/>
      <c r="E71" s="129"/>
      <c r="F71" s="132"/>
      <c r="G71" s="140"/>
      <c r="H71" s="140"/>
      <c r="I71" s="140"/>
      <c r="J71" s="140"/>
    </row>
    <row r="72" spans="1:10" ht="12.75" customHeight="1" x14ac:dyDescent="0.2">
      <c r="A72" s="127" t="s">
        <v>494</v>
      </c>
      <c r="B72" s="144" t="s">
        <v>143</v>
      </c>
      <c r="C72" s="128">
        <f>65623.38</f>
        <v>65623.38</v>
      </c>
      <c r="D72" s="145"/>
      <c r="E72" s="129"/>
      <c r="F72" s="132"/>
      <c r="G72" s="140"/>
      <c r="H72" s="140"/>
      <c r="I72" s="140"/>
      <c r="J72" s="140"/>
    </row>
    <row r="73" spans="1:10" ht="12.75" customHeight="1" x14ac:dyDescent="0.2">
      <c r="A73" s="127" t="s">
        <v>495</v>
      </c>
      <c r="B73" s="144" t="s">
        <v>144</v>
      </c>
      <c r="C73" s="128">
        <f>315927.37+315927.37</f>
        <v>631854.74</v>
      </c>
      <c r="D73" s="145"/>
      <c r="E73" s="129"/>
      <c r="F73" s="132"/>
      <c r="G73" s="140"/>
      <c r="H73" s="140"/>
      <c r="I73" s="140"/>
      <c r="J73" s="140"/>
    </row>
    <row r="74" spans="1:10" ht="12.75" customHeight="1" x14ac:dyDescent="0.2">
      <c r="A74" s="127" t="s">
        <v>496</v>
      </c>
      <c r="B74" s="144" t="s">
        <v>145</v>
      </c>
      <c r="C74" s="128">
        <f>64694+64694</f>
        <v>129388</v>
      </c>
      <c r="D74" s="145"/>
      <c r="E74" s="129"/>
      <c r="F74" s="132"/>
      <c r="G74" s="140"/>
      <c r="H74" s="140"/>
      <c r="I74" s="140"/>
      <c r="J74" s="140"/>
    </row>
    <row r="75" spans="1:10" ht="12.75" customHeight="1" x14ac:dyDescent="0.2">
      <c r="A75" s="127" t="s">
        <v>497</v>
      </c>
      <c r="B75" s="144" t="s">
        <v>146</v>
      </c>
      <c r="C75" s="128">
        <f>8000</f>
        <v>8000</v>
      </c>
      <c r="D75" s="145"/>
      <c r="E75" s="129"/>
      <c r="F75" s="132"/>
      <c r="G75" s="140"/>
      <c r="H75" s="140"/>
      <c r="I75" s="140"/>
      <c r="J75" s="140"/>
    </row>
    <row r="76" spans="1:10" ht="12.75" customHeight="1" x14ac:dyDescent="0.2">
      <c r="A76" s="127" t="s">
        <v>498</v>
      </c>
      <c r="B76" s="144" t="s">
        <v>334</v>
      </c>
      <c r="C76" s="145">
        <v>805.2</v>
      </c>
      <c r="D76" s="145"/>
      <c r="E76" s="147"/>
      <c r="F76" s="132"/>
      <c r="G76" s="140"/>
      <c r="H76" s="140"/>
      <c r="I76" s="140"/>
      <c r="J76" s="140"/>
    </row>
    <row r="77" spans="1:10" ht="12.75" customHeight="1" x14ac:dyDescent="0.2">
      <c r="A77" s="127" t="s">
        <v>499</v>
      </c>
      <c r="B77" s="144" t="s">
        <v>335</v>
      </c>
      <c r="C77" s="145">
        <v>22116.14</v>
      </c>
      <c r="D77" s="145"/>
      <c r="E77" s="147"/>
      <c r="F77" s="132"/>
      <c r="G77" s="140"/>
      <c r="H77" s="140"/>
      <c r="I77" s="140"/>
      <c r="J77" s="140"/>
    </row>
    <row r="78" spans="1:10" ht="12.75" customHeight="1" x14ac:dyDescent="0.2">
      <c r="A78" s="127" t="s">
        <v>500</v>
      </c>
      <c r="B78" s="144" t="s">
        <v>336</v>
      </c>
      <c r="C78" s="145">
        <v>59545.760000000002</v>
      </c>
      <c r="D78" s="145"/>
      <c r="E78" s="147"/>
      <c r="F78" s="132"/>
      <c r="G78" s="140"/>
      <c r="H78" s="140"/>
      <c r="I78" s="140"/>
      <c r="J78" s="140"/>
    </row>
    <row r="79" spans="1:10" ht="12.75" customHeight="1" x14ac:dyDescent="0.2">
      <c r="A79" s="127" t="s">
        <v>501</v>
      </c>
      <c r="B79" s="148" t="s">
        <v>337</v>
      </c>
      <c r="C79" s="145">
        <v>3317</v>
      </c>
      <c r="D79" s="145"/>
      <c r="E79" s="147"/>
      <c r="F79" s="132"/>
      <c r="G79" s="140"/>
      <c r="H79" s="140"/>
      <c r="I79" s="140"/>
      <c r="J79" s="140"/>
    </row>
    <row r="80" spans="1:10" ht="12.75" customHeight="1" x14ac:dyDescent="0.2">
      <c r="A80" s="127" t="s">
        <v>502</v>
      </c>
      <c r="B80" s="144" t="s">
        <v>147</v>
      </c>
      <c r="C80" s="145">
        <v>4269092.82</v>
      </c>
      <c r="D80" s="145"/>
      <c r="E80" s="129"/>
      <c r="F80" s="132"/>
      <c r="G80" s="140"/>
      <c r="H80" s="140"/>
      <c r="I80" s="140"/>
      <c r="J80" s="140"/>
    </row>
    <row r="81" spans="1:10" ht="12.75" customHeight="1" x14ac:dyDescent="0.2">
      <c r="A81" s="127" t="s">
        <v>503</v>
      </c>
      <c r="B81" s="144" t="s">
        <v>148</v>
      </c>
      <c r="C81" s="145">
        <v>30341.119999999999</v>
      </c>
      <c r="D81" s="145"/>
      <c r="E81" s="129"/>
      <c r="F81" s="132"/>
      <c r="G81" s="140"/>
      <c r="H81" s="140"/>
      <c r="I81" s="140"/>
      <c r="J81" s="140"/>
    </row>
    <row r="82" spans="1:10" ht="12.75" customHeight="1" x14ac:dyDescent="0.2">
      <c r="A82" s="127" t="s">
        <v>504</v>
      </c>
      <c r="B82" s="144" t="s">
        <v>332</v>
      </c>
      <c r="C82" s="145">
        <f>24292.5</f>
        <v>24292.5</v>
      </c>
      <c r="D82" s="145"/>
      <c r="E82" s="129"/>
      <c r="F82" s="132"/>
      <c r="G82" s="140"/>
      <c r="H82" s="140"/>
      <c r="I82" s="140"/>
      <c r="J82" s="140"/>
    </row>
    <row r="83" spans="1:10" ht="12.75" customHeight="1" x14ac:dyDescent="0.2">
      <c r="A83" s="127" t="s">
        <v>505</v>
      </c>
      <c r="B83" s="144" t="s">
        <v>331</v>
      </c>
      <c r="C83" s="145">
        <f>4350.52</f>
        <v>4350.5200000000004</v>
      </c>
      <c r="D83" s="145"/>
      <c r="E83" s="129"/>
      <c r="F83" s="132"/>
      <c r="G83" s="140"/>
      <c r="H83" s="140"/>
      <c r="I83" s="140"/>
      <c r="J83" s="140"/>
    </row>
    <row r="84" spans="1:10" ht="12.75" customHeight="1" x14ac:dyDescent="0.2">
      <c r="A84" s="127" t="s">
        <v>506</v>
      </c>
      <c r="B84" s="144" t="s">
        <v>149</v>
      </c>
      <c r="C84" s="145">
        <f>7789.99+7789.99+7790</f>
        <v>23369.98</v>
      </c>
      <c r="D84" s="145"/>
      <c r="E84" s="129"/>
      <c r="F84" s="132"/>
      <c r="G84" s="140"/>
      <c r="H84" s="140"/>
      <c r="I84" s="140"/>
      <c r="J84" s="140"/>
    </row>
    <row r="85" spans="1:10" ht="12.75" customHeight="1" x14ac:dyDescent="0.2">
      <c r="A85" s="127" t="s">
        <v>655</v>
      </c>
      <c r="B85" s="144" t="s">
        <v>150</v>
      </c>
      <c r="C85" s="145">
        <f>31000+61024.01</f>
        <v>92024.010000000009</v>
      </c>
      <c r="D85" s="145"/>
      <c r="E85" s="129"/>
      <c r="F85" s="132"/>
      <c r="G85" s="140"/>
      <c r="H85" s="140"/>
      <c r="I85" s="140"/>
      <c r="J85" s="140"/>
    </row>
    <row r="86" spans="1:10" ht="12.75" customHeight="1" x14ac:dyDescent="0.2">
      <c r="A86" s="127" t="s">
        <v>507</v>
      </c>
      <c r="B86" s="144" t="s">
        <v>442</v>
      </c>
      <c r="C86" s="145">
        <v>128100.37</v>
      </c>
      <c r="D86" s="145"/>
      <c r="E86" s="129"/>
      <c r="F86" s="132"/>
      <c r="G86" s="140"/>
      <c r="H86" s="140"/>
      <c r="I86" s="140"/>
      <c r="J86" s="140"/>
    </row>
    <row r="87" spans="1:10" x14ac:dyDescent="0.2">
      <c r="A87" s="127" t="s">
        <v>508</v>
      </c>
      <c r="B87" s="127" t="s">
        <v>10</v>
      </c>
      <c r="C87" s="128">
        <f>192547.47+91338.72+95968.8+108819.26+2026586.71+2507728.18+97778.12</f>
        <v>5120767.2600000007</v>
      </c>
      <c r="D87" s="128"/>
      <c r="E87" s="129"/>
      <c r="F87" s="132"/>
      <c r="G87" s="140"/>
      <c r="H87" s="140"/>
      <c r="I87" s="140"/>
      <c r="J87" s="140"/>
    </row>
    <row r="88" spans="1:10" x14ac:dyDescent="0.2">
      <c r="A88" s="127" t="s">
        <v>509</v>
      </c>
      <c r="B88" s="127" t="s">
        <v>329</v>
      </c>
      <c r="C88" s="128">
        <v>115541.36</v>
      </c>
      <c r="D88" s="127"/>
      <c r="E88" s="129"/>
      <c r="F88" s="127"/>
      <c r="G88" s="130"/>
      <c r="H88" s="130"/>
      <c r="I88" s="130"/>
      <c r="J88" s="130"/>
    </row>
    <row r="89" spans="1:10" x14ac:dyDescent="0.2">
      <c r="A89" s="2"/>
      <c r="B89" s="2"/>
      <c r="C89" s="2"/>
      <c r="D89" s="2"/>
      <c r="E89" s="63"/>
      <c r="F89" s="2"/>
      <c r="G89" s="1"/>
      <c r="H89" s="1"/>
      <c r="I89" s="1"/>
      <c r="J89" s="1"/>
    </row>
    <row r="90" spans="1:10" x14ac:dyDescent="0.2">
      <c r="A90" s="2"/>
      <c r="B90" s="2"/>
      <c r="C90" s="3"/>
      <c r="D90" s="2"/>
      <c r="E90" s="63"/>
      <c r="F90" s="2"/>
      <c r="G90" s="1"/>
      <c r="H90" s="1"/>
      <c r="I90" s="1"/>
      <c r="J90" s="1"/>
    </row>
    <row r="91" spans="1:10" x14ac:dyDescent="0.2">
      <c r="A91" s="2"/>
      <c r="B91" s="3"/>
      <c r="C91" s="2"/>
      <c r="D91" s="2"/>
      <c r="E91" s="63"/>
      <c r="F91" s="2"/>
      <c r="G91" s="1"/>
      <c r="H91" s="1"/>
      <c r="I91" s="1"/>
      <c r="J91" s="1"/>
    </row>
    <row r="92" spans="1:10" x14ac:dyDescent="0.2">
      <c r="A92" s="2"/>
      <c r="B92" s="3"/>
      <c r="C92" s="2"/>
      <c r="D92" s="2"/>
      <c r="E92" s="63"/>
      <c r="F92" s="2"/>
      <c r="G92" s="1"/>
      <c r="H92" s="1"/>
      <c r="I92" s="1"/>
      <c r="J92" s="1"/>
    </row>
    <row r="93" spans="1:10" x14ac:dyDescent="0.2">
      <c r="A93" s="2"/>
      <c r="B93" s="3"/>
      <c r="C93" s="2"/>
      <c r="D93" s="2"/>
      <c r="E93" s="63"/>
      <c r="F93" s="2"/>
      <c r="G93" s="1"/>
      <c r="H93" s="1"/>
      <c r="I93" s="1"/>
      <c r="J93" s="1"/>
    </row>
    <row r="94" spans="1:10" x14ac:dyDescent="0.2">
      <c r="A94" s="2"/>
      <c r="B94" s="2"/>
      <c r="C94" s="2"/>
      <c r="D94" s="2"/>
      <c r="E94" s="63"/>
      <c r="F94" s="2"/>
      <c r="G94" s="1"/>
      <c r="H94" s="1"/>
      <c r="I94" s="1"/>
      <c r="J94" s="1"/>
    </row>
    <row r="95" spans="1:10" x14ac:dyDescent="0.2">
      <c r="A95" s="127"/>
      <c r="B95" s="131" t="s">
        <v>13</v>
      </c>
      <c r="C95" s="128"/>
      <c r="D95" s="128"/>
      <c r="E95" s="143"/>
      <c r="F95" s="132"/>
      <c r="G95" s="133" t="s">
        <v>1</v>
      </c>
      <c r="H95" s="133"/>
      <c r="I95" s="133"/>
      <c r="J95" s="133"/>
    </row>
    <row r="96" spans="1:10" ht="25.5" x14ac:dyDescent="0.2">
      <c r="A96" s="134" t="s">
        <v>0</v>
      </c>
      <c r="B96" s="134" t="s">
        <v>2</v>
      </c>
      <c r="C96" s="135" t="s">
        <v>11</v>
      </c>
      <c r="D96" s="135" t="s">
        <v>190</v>
      </c>
      <c r="E96" s="149" t="s">
        <v>3</v>
      </c>
      <c r="F96" s="137" t="s">
        <v>4</v>
      </c>
      <c r="G96" s="134" t="s">
        <v>5</v>
      </c>
      <c r="H96" s="134" t="s">
        <v>6</v>
      </c>
      <c r="I96" s="134" t="s">
        <v>7</v>
      </c>
      <c r="J96" s="138" t="s">
        <v>8</v>
      </c>
    </row>
    <row r="97" spans="1:10" x14ac:dyDescent="0.2">
      <c r="A97" s="127">
        <v>1</v>
      </c>
      <c r="B97" s="150" t="s">
        <v>510</v>
      </c>
      <c r="C97" s="151">
        <f>E97*2000</f>
        <v>232000</v>
      </c>
      <c r="D97" s="152" t="s">
        <v>193</v>
      </c>
      <c r="E97" s="153">
        <v>116</v>
      </c>
      <c r="F97" s="154"/>
      <c r="G97" s="155" t="s">
        <v>93</v>
      </c>
      <c r="H97" s="140"/>
      <c r="I97" s="140"/>
      <c r="J97" s="140"/>
    </row>
    <row r="98" spans="1:10" x14ac:dyDescent="0.2">
      <c r="A98" s="127">
        <v>2</v>
      </c>
      <c r="B98" s="150" t="s">
        <v>511</v>
      </c>
      <c r="C98" s="151">
        <v>1607419.48</v>
      </c>
      <c r="D98" s="152" t="s">
        <v>191</v>
      </c>
      <c r="E98" s="153">
        <v>612.49</v>
      </c>
      <c r="F98" s="154">
        <v>1997</v>
      </c>
      <c r="G98" s="155" t="s">
        <v>25</v>
      </c>
      <c r="H98" s="140" t="s">
        <v>94</v>
      </c>
      <c r="I98" s="140" t="s">
        <v>30</v>
      </c>
      <c r="J98" s="140" t="s">
        <v>56</v>
      </c>
    </row>
    <row r="99" spans="1:10" x14ac:dyDescent="0.2">
      <c r="A99" s="127">
        <v>3</v>
      </c>
      <c r="B99" s="156" t="s">
        <v>512</v>
      </c>
      <c r="C99" s="151">
        <f>E99*2000</f>
        <v>342620</v>
      </c>
      <c r="D99" s="152" t="s">
        <v>191</v>
      </c>
      <c r="E99" s="157">
        <v>171.31</v>
      </c>
      <c r="F99" s="158" t="s">
        <v>99</v>
      </c>
      <c r="G99" s="159" t="s">
        <v>100</v>
      </c>
      <c r="H99" s="160" t="s">
        <v>103</v>
      </c>
      <c r="I99" s="160"/>
      <c r="J99" s="160" t="s">
        <v>104</v>
      </c>
    </row>
    <row r="100" spans="1:10" x14ac:dyDescent="0.2">
      <c r="A100" s="127">
        <v>4</v>
      </c>
      <c r="B100" s="156" t="s">
        <v>513</v>
      </c>
      <c r="C100" s="151">
        <f>E100*2000</f>
        <v>867020</v>
      </c>
      <c r="D100" s="152" t="s">
        <v>191</v>
      </c>
      <c r="E100" s="157">
        <v>433.51</v>
      </c>
      <c r="F100" s="158" t="s">
        <v>99</v>
      </c>
      <c r="G100" s="159" t="s">
        <v>100</v>
      </c>
      <c r="H100" s="160" t="s">
        <v>103</v>
      </c>
      <c r="I100" s="160"/>
      <c r="J100" s="160" t="s">
        <v>104</v>
      </c>
    </row>
    <row r="101" spans="1:10" x14ac:dyDescent="0.2">
      <c r="A101" s="127">
        <v>5</v>
      </c>
      <c r="B101" s="156" t="s">
        <v>514</v>
      </c>
      <c r="C101" s="151">
        <f t="shared" ref="C101:C164" si="0">E101*2000</f>
        <v>386320</v>
      </c>
      <c r="D101" s="152" t="s">
        <v>191</v>
      </c>
      <c r="E101" s="157">
        <v>193.16</v>
      </c>
      <c r="F101" s="158">
        <v>1900</v>
      </c>
      <c r="G101" s="159" t="s">
        <v>100</v>
      </c>
      <c r="H101" s="160" t="s">
        <v>103</v>
      </c>
      <c r="I101" s="160"/>
      <c r="J101" s="160" t="s">
        <v>102</v>
      </c>
    </row>
    <row r="102" spans="1:10" x14ac:dyDescent="0.2">
      <c r="A102" s="127">
        <v>6</v>
      </c>
      <c r="B102" s="156" t="s">
        <v>95</v>
      </c>
      <c r="C102" s="151">
        <f t="shared" si="0"/>
        <v>496080</v>
      </c>
      <c r="D102" s="152" t="s">
        <v>192</v>
      </c>
      <c r="E102" s="157">
        <v>248.04</v>
      </c>
      <c r="F102" s="158">
        <v>1900</v>
      </c>
      <c r="G102" s="159" t="s">
        <v>100</v>
      </c>
      <c r="H102" s="160" t="s">
        <v>103</v>
      </c>
      <c r="I102" s="160" t="s">
        <v>105</v>
      </c>
      <c r="J102" s="160"/>
    </row>
    <row r="103" spans="1:10" x14ac:dyDescent="0.2">
      <c r="A103" s="127">
        <v>7</v>
      </c>
      <c r="B103" s="156" t="s">
        <v>96</v>
      </c>
      <c r="C103" s="151">
        <f t="shared" si="0"/>
        <v>180200</v>
      </c>
      <c r="D103" s="152" t="s">
        <v>191</v>
      </c>
      <c r="E103" s="157">
        <v>90.1</v>
      </c>
      <c r="F103" s="158">
        <v>1959</v>
      </c>
      <c r="G103" s="159" t="s">
        <v>100</v>
      </c>
      <c r="H103" s="160" t="s">
        <v>103</v>
      </c>
      <c r="I103" s="160"/>
      <c r="J103" s="160" t="s">
        <v>106</v>
      </c>
    </row>
    <row r="104" spans="1:10" x14ac:dyDescent="0.2">
      <c r="A104" s="127">
        <v>8</v>
      </c>
      <c r="B104" s="156" t="s">
        <v>97</v>
      </c>
      <c r="C104" s="151">
        <f t="shared" si="0"/>
        <v>1026839.9999999999</v>
      </c>
      <c r="D104" s="152" t="s">
        <v>191</v>
      </c>
      <c r="E104" s="157">
        <v>513.41999999999996</v>
      </c>
      <c r="F104" s="158" t="s">
        <v>99</v>
      </c>
      <c r="G104" s="159" t="s">
        <v>100</v>
      </c>
      <c r="H104" s="160" t="s">
        <v>103</v>
      </c>
      <c r="I104" s="160"/>
      <c r="J104" s="160" t="s">
        <v>106</v>
      </c>
    </row>
    <row r="105" spans="1:10" x14ac:dyDescent="0.2">
      <c r="A105" s="127">
        <v>9</v>
      </c>
      <c r="B105" s="156" t="s">
        <v>515</v>
      </c>
      <c r="C105" s="151">
        <f t="shared" si="0"/>
        <v>337540</v>
      </c>
      <c r="D105" s="152" t="s">
        <v>194</v>
      </c>
      <c r="E105" s="157">
        <v>168.77</v>
      </c>
      <c r="F105" s="158">
        <v>1919</v>
      </c>
      <c r="G105" s="159" t="s">
        <v>100</v>
      </c>
      <c r="H105" s="160" t="s">
        <v>103</v>
      </c>
      <c r="I105" s="160" t="s">
        <v>105</v>
      </c>
      <c r="J105" s="160"/>
    </row>
    <row r="106" spans="1:10" x14ac:dyDescent="0.2">
      <c r="A106" s="127">
        <v>10</v>
      </c>
      <c r="B106" s="156" t="s">
        <v>98</v>
      </c>
      <c r="C106" s="151">
        <f t="shared" si="0"/>
        <v>615040</v>
      </c>
      <c r="D106" s="152" t="s">
        <v>195</v>
      </c>
      <c r="E106" s="157">
        <v>307.52</v>
      </c>
      <c r="F106" s="158">
        <v>1890</v>
      </c>
      <c r="G106" s="159" t="s">
        <v>100</v>
      </c>
      <c r="H106" s="160" t="s">
        <v>103</v>
      </c>
      <c r="I106" s="160"/>
      <c r="J106" s="160" t="s">
        <v>104</v>
      </c>
    </row>
    <row r="107" spans="1:10" x14ac:dyDescent="0.2">
      <c r="A107" s="127">
        <v>11</v>
      </c>
      <c r="B107" s="156" t="s">
        <v>107</v>
      </c>
      <c r="C107" s="151">
        <f t="shared" si="0"/>
        <v>417660</v>
      </c>
      <c r="D107" s="152" t="s">
        <v>196</v>
      </c>
      <c r="E107" s="157">
        <v>208.83</v>
      </c>
      <c r="F107" s="158">
        <v>1929</v>
      </c>
      <c r="G107" s="159" t="s">
        <v>100</v>
      </c>
      <c r="H107" s="160" t="s">
        <v>103</v>
      </c>
      <c r="I107" s="160"/>
      <c r="J107" s="160" t="s">
        <v>104</v>
      </c>
    </row>
    <row r="108" spans="1:10" x14ac:dyDescent="0.2">
      <c r="A108" s="127">
        <v>12</v>
      </c>
      <c r="B108" s="156" t="s">
        <v>108</v>
      </c>
      <c r="C108" s="151">
        <f t="shared" si="0"/>
        <v>631200</v>
      </c>
      <c r="D108" s="152" t="s">
        <v>191</v>
      </c>
      <c r="E108" s="157">
        <v>315.60000000000002</v>
      </c>
      <c r="F108" s="158">
        <v>1929</v>
      </c>
      <c r="G108" s="159" t="s">
        <v>100</v>
      </c>
      <c r="H108" s="160" t="s">
        <v>103</v>
      </c>
      <c r="I108" s="160"/>
      <c r="J108" s="160" t="s">
        <v>104</v>
      </c>
    </row>
    <row r="109" spans="1:10" x14ac:dyDescent="0.2">
      <c r="A109" s="127">
        <v>13</v>
      </c>
      <c r="B109" s="156" t="s">
        <v>109</v>
      </c>
      <c r="C109" s="151">
        <f t="shared" si="0"/>
        <v>524179.99999999994</v>
      </c>
      <c r="D109" s="152" t="s">
        <v>197</v>
      </c>
      <c r="E109" s="157">
        <v>262.08999999999997</v>
      </c>
      <c r="F109" s="158">
        <v>1918</v>
      </c>
      <c r="G109" s="159" t="s">
        <v>100</v>
      </c>
      <c r="H109" s="160" t="s">
        <v>103</v>
      </c>
      <c r="I109" s="160"/>
      <c r="J109" s="160" t="s">
        <v>104</v>
      </c>
    </row>
    <row r="110" spans="1:10" x14ac:dyDescent="0.2">
      <c r="A110" s="127">
        <v>14</v>
      </c>
      <c r="B110" s="156" t="s">
        <v>110</v>
      </c>
      <c r="C110" s="151">
        <f t="shared" si="0"/>
        <v>751120</v>
      </c>
      <c r="D110" s="152" t="s">
        <v>191</v>
      </c>
      <c r="E110" s="157">
        <v>375.56</v>
      </c>
      <c r="F110" s="158">
        <v>1879</v>
      </c>
      <c r="G110" s="159" t="s">
        <v>100</v>
      </c>
      <c r="H110" s="160" t="s">
        <v>103</v>
      </c>
      <c r="I110" s="160"/>
      <c r="J110" s="160" t="s">
        <v>104</v>
      </c>
    </row>
    <row r="111" spans="1:10" x14ac:dyDescent="0.2">
      <c r="A111" s="127">
        <v>15</v>
      </c>
      <c r="B111" s="156" t="s">
        <v>111</v>
      </c>
      <c r="C111" s="151">
        <f t="shared" si="0"/>
        <v>519460.00000000006</v>
      </c>
      <c r="D111" s="152" t="s">
        <v>198</v>
      </c>
      <c r="E111" s="157">
        <v>259.73</v>
      </c>
      <c r="F111" s="158">
        <v>1840</v>
      </c>
      <c r="G111" s="159" t="s">
        <v>100</v>
      </c>
      <c r="H111" s="160" t="s">
        <v>103</v>
      </c>
      <c r="I111" s="160"/>
      <c r="J111" s="160" t="s">
        <v>104</v>
      </c>
    </row>
    <row r="112" spans="1:10" x14ac:dyDescent="0.2">
      <c r="A112" s="127">
        <v>16</v>
      </c>
      <c r="B112" s="156" t="s">
        <v>112</v>
      </c>
      <c r="C112" s="151">
        <f t="shared" si="0"/>
        <v>409400</v>
      </c>
      <c r="D112" s="152" t="s">
        <v>199</v>
      </c>
      <c r="E112" s="157">
        <v>204.7</v>
      </c>
      <c r="F112" s="158">
        <v>1919</v>
      </c>
      <c r="G112" s="159" t="s">
        <v>100</v>
      </c>
      <c r="H112" s="160" t="s">
        <v>103</v>
      </c>
      <c r="I112" s="160" t="s">
        <v>105</v>
      </c>
      <c r="J112" s="160"/>
    </row>
    <row r="113" spans="1:10" x14ac:dyDescent="0.2">
      <c r="A113" s="127">
        <v>17</v>
      </c>
      <c r="B113" s="156" t="s">
        <v>113</v>
      </c>
      <c r="C113" s="151">
        <f t="shared" si="0"/>
        <v>388400</v>
      </c>
      <c r="D113" s="152" t="s">
        <v>200</v>
      </c>
      <c r="E113" s="157">
        <v>194.2</v>
      </c>
      <c r="F113" s="158">
        <v>1870</v>
      </c>
      <c r="G113" s="159" t="s">
        <v>100</v>
      </c>
      <c r="H113" s="160" t="s">
        <v>103</v>
      </c>
      <c r="I113" s="160"/>
      <c r="J113" s="160" t="s">
        <v>104</v>
      </c>
    </row>
    <row r="114" spans="1:10" x14ac:dyDescent="0.2">
      <c r="A114" s="127">
        <v>18</v>
      </c>
      <c r="B114" s="156" t="s">
        <v>114</v>
      </c>
      <c r="C114" s="151">
        <f t="shared" si="0"/>
        <v>458960</v>
      </c>
      <c r="D114" s="152" t="s">
        <v>191</v>
      </c>
      <c r="E114" s="157">
        <v>229.48</v>
      </c>
      <c r="F114" s="158">
        <v>1930</v>
      </c>
      <c r="G114" s="159" t="s">
        <v>100</v>
      </c>
      <c r="H114" s="160" t="s">
        <v>103</v>
      </c>
      <c r="I114" s="160"/>
      <c r="J114" s="160" t="s">
        <v>106</v>
      </c>
    </row>
    <row r="115" spans="1:10" x14ac:dyDescent="0.2">
      <c r="A115" s="127">
        <v>19</v>
      </c>
      <c r="B115" s="156" t="s">
        <v>516</v>
      </c>
      <c r="C115" s="151">
        <f t="shared" si="0"/>
        <v>176620</v>
      </c>
      <c r="D115" s="152" t="s">
        <v>191</v>
      </c>
      <c r="E115" s="157">
        <v>88.31</v>
      </c>
      <c r="F115" s="158">
        <v>1890</v>
      </c>
      <c r="G115" s="159" t="s">
        <v>100</v>
      </c>
      <c r="H115" s="160" t="s">
        <v>103</v>
      </c>
      <c r="I115" s="160" t="s">
        <v>105</v>
      </c>
      <c r="J115" s="160"/>
    </row>
    <row r="116" spans="1:10" x14ac:dyDescent="0.2">
      <c r="A116" s="127">
        <v>20</v>
      </c>
      <c r="B116" s="156" t="s">
        <v>517</v>
      </c>
      <c r="C116" s="151">
        <f t="shared" si="0"/>
        <v>505500</v>
      </c>
      <c r="D116" s="152" t="s">
        <v>201</v>
      </c>
      <c r="E116" s="157">
        <v>252.75</v>
      </c>
      <c r="F116" s="158">
        <v>1900</v>
      </c>
      <c r="G116" s="159" t="s">
        <v>100</v>
      </c>
      <c r="H116" s="160" t="s">
        <v>103</v>
      </c>
      <c r="I116" s="160"/>
      <c r="J116" s="160" t="s">
        <v>104</v>
      </c>
    </row>
    <row r="117" spans="1:10" x14ac:dyDescent="0.2">
      <c r="A117" s="127">
        <v>21</v>
      </c>
      <c r="B117" s="156" t="s">
        <v>518</v>
      </c>
      <c r="C117" s="151">
        <f t="shared" si="0"/>
        <v>336640</v>
      </c>
      <c r="D117" s="152" t="s">
        <v>202</v>
      </c>
      <c r="E117" s="157">
        <v>168.32</v>
      </c>
      <c r="F117" s="158">
        <v>1890</v>
      </c>
      <c r="G117" s="159" t="s">
        <v>100</v>
      </c>
      <c r="H117" s="160" t="s">
        <v>103</v>
      </c>
      <c r="I117" s="160"/>
      <c r="J117" s="160" t="s">
        <v>104</v>
      </c>
    </row>
    <row r="118" spans="1:10" x14ac:dyDescent="0.2">
      <c r="A118" s="127">
        <v>22</v>
      </c>
      <c r="B118" s="156" t="s">
        <v>519</v>
      </c>
      <c r="C118" s="151">
        <f t="shared" si="0"/>
        <v>413340</v>
      </c>
      <c r="D118" s="152" t="s">
        <v>203</v>
      </c>
      <c r="E118" s="157">
        <v>206.67</v>
      </c>
      <c r="F118" s="158">
        <v>1910</v>
      </c>
      <c r="G118" s="159" t="s">
        <v>100</v>
      </c>
      <c r="H118" s="160" t="s">
        <v>103</v>
      </c>
      <c r="I118" s="160"/>
      <c r="J118" s="160" t="s">
        <v>104</v>
      </c>
    </row>
    <row r="119" spans="1:10" x14ac:dyDescent="0.2">
      <c r="A119" s="127">
        <v>23</v>
      </c>
      <c r="B119" s="156" t="s">
        <v>520</v>
      </c>
      <c r="C119" s="151">
        <f t="shared" si="0"/>
        <v>159180</v>
      </c>
      <c r="D119" s="152" t="s">
        <v>193</v>
      </c>
      <c r="E119" s="157">
        <v>79.59</v>
      </c>
      <c r="F119" s="158">
        <v>1900</v>
      </c>
      <c r="G119" s="159" t="s">
        <v>100</v>
      </c>
      <c r="H119" s="160" t="s">
        <v>103</v>
      </c>
      <c r="I119" s="160"/>
      <c r="J119" s="160" t="s">
        <v>104</v>
      </c>
    </row>
    <row r="120" spans="1:10" x14ac:dyDescent="0.2">
      <c r="A120" s="127">
        <v>24</v>
      </c>
      <c r="B120" s="156" t="s">
        <v>521</v>
      </c>
      <c r="C120" s="151">
        <f t="shared" si="0"/>
        <v>182400</v>
      </c>
      <c r="D120" s="152" t="s">
        <v>191</v>
      </c>
      <c r="E120" s="157">
        <v>91.2</v>
      </c>
      <c r="F120" s="158">
        <v>1890</v>
      </c>
      <c r="G120" s="159" t="s">
        <v>100</v>
      </c>
      <c r="H120" s="160" t="s">
        <v>103</v>
      </c>
      <c r="I120" s="160"/>
      <c r="J120" s="160" t="s">
        <v>104</v>
      </c>
    </row>
    <row r="121" spans="1:10" x14ac:dyDescent="0.2">
      <c r="A121" s="127">
        <v>25</v>
      </c>
      <c r="B121" s="156" t="s">
        <v>522</v>
      </c>
      <c r="C121" s="151">
        <f t="shared" si="0"/>
        <v>358920</v>
      </c>
      <c r="D121" s="152" t="s">
        <v>204</v>
      </c>
      <c r="E121" s="157">
        <v>179.46</v>
      </c>
      <c r="F121" s="158">
        <v>1890</v>
      </c>
      <c r="G121" s="159" t="s">
        <v>100</v>
      </c>
      <c r="H121" s="160" t="s">
        <v>103</v>
      </c>
      <c r="I121" s="160"/>
      <c r="J121" s="160" t="s">
        <v>104</v>
      </c>
    </row>
    <row r="122" spans="1:10" x14ac:dyDescent="0.2">
      <c r="A122" s="127">
        <v>26</v>
      </c>
      <c r="B122" s="156" t="s">
        <v>523</v>
      </c>
      <c r="C122" s="151">
        <f t="shared" si="0"/>
        <v>198900</v>
      </c>
      <c r="D122" s="152" t="s">
        <v>205</v>
      </c>
      <c r="E122" s="157">
        <v>99.45</v>
      </c>
      <c r="F122" s="158">
        <v>1880</v>
      </c>
      <c r="G122" s="159" t="s">
        <v>100</v>
      </c>
      <c r="H122" s="160" t="s">
        <v>103</v>
      </c>
      <c r="I122" s="160"/>
      <c r="J122" s="160" t="s">
        <v>104</v>
      </c>
    </row>
    <row r="123" spans="1:10" x14ac:dyDescent="0.2">
      <c r="A123" s="127">
        <v>27</v>
      </c>
      <c r="B123" s="156" t="s">
        <v>524</v>
      </c>
      <c r="C123" s="151">
        <f t="shared" si="0"/>
        <v>416440</v>
      </c>
      <c r="D123" s="152" t="s">
        <v>206</v>
      </c>
      <c r="E123" s="157">
        <v>208.22</v>
      </c>
      <c r="F123" s="158">
        <v>1870</v>
      </c>
      <c r="G123" s="159" t="s">
        <v>100</v>
      </c>
      <c r="H123" s="160" t="s">
        <v>103</v>
      </c>
      <c r="I123" s="160" t="s">
        <v>105</v>
      </c>
      <c r="J123" s="160"/>
    </row>
    <row r="124" spans="1:10" x14ac:dyDescent="0.2">
      <c r="A124" s="127">
        <v>28</v>
      </c>
      <c r="B124" s="156" t="s">
        <v>525</v>
      </c>
      <c r="C124" s="151">
        <f t="shared" si="0"/>
        <v>450200</v>
      </c>
      <c r="D124" s="152" t="s">
        <v>207</v>
      </c>
      <c r="E124" s="157">
        <v>225.1</v>
      </c>
      <c r="F124" s="158">
        <v>1920</v>
      </c>
      <c r="G124" s="159" t="s">
        <v>100</v>
      </c>
      <c r="H124" s="160" t="s">
        <v>103</v>
      </c>
      <c r="I124" s="160"/>
      <c r="J124" s="160" t="s">
        <v>129</v>
      </c>
    </row>
    <row r="125" spans="1:10" x14ac:dyDescent="0.2">
      <c r="A125" s="127">
        <v>29</v>
      </c>
      <c r="B125" s="156" t="s">
        <v>526</v>
      </c>
      <c r="C125" s="151">
        <f t="shared" si="0"/>
        <v>384000</v>
      </c>
      <c r="D125" s="152" t="s">
        <v>206</v>
      </c>
      <c r="E125" s="157">
        <v>192</v>
      </c>
      <c r="F125" s="158">
        <v>1890</v>
      </c>
      <c r="G125" s="159" t="s">
        <v>100</v>
      </c>
      <c r="H125" s="160" t="s">
        <v>103</v>
      </c>
      <c r="I125" s="160"/>
      <c r="J125" s="160" t="s">
        <v>104</v>
      </c>
    </row>
    <row r="126" spans="1:10" x14ac:dyDescent="0.2">
      <c r="A126" s="127">
        <v>30</v>
      </c>
      <c r="B126" s="156" t="s">
        <v>527</v>
      </c>
      <c r="C126" s="151">
        <f t="shared" si="0"/>
        <v>357780</v>
      </c>
      <c r="D126" s="152" t="s">
        <v>208</v>
      </c>
      <c r="E126" s="157">
        <v>178.89</v>
      </c>
      <c r="F126" s="158">
        <v>1890</v>
      </c>
      <c r="G126" s="159" t="s">
        <v>100</v>
      </c>
      <c r="H126" s="160" t="s">
        <v>103</v>
      </c>
      <c r="I126" s="160"/>
      <c r="J126" s="160" t="s">
        <v>104</v>
      </c>
    </row>
    <row r="127" spans="1:10" x14ac:dyDescent="0.2">
      <c r="A127" s="127">
        <v>31</v>
      </c>
      <c r="B127" s="156" t="s">
        <v>528</v>
      </c>
      <c r="C127" s="151">
        <f t="shared" si="0"/>
        <v>428400</v>
      </c>
      <c r="D127" s="152" t="s">
        <v>209</v>
      </c>
      <c r="E127" s="157">
        <v>214.2</v>
      </c>
      <c r="F127" s="158">
        <v>1880</v>
      </c>
      <c r="G127" s="159" t="s">
        <v>100</v>
      </c>
      <c r="H127" s="160" t="s">
        <v>103</v>
      </c>
      <c r="I127" s="160"/>
      <c r="J127" s="160" t="s">
        <v>104</v>
      </c>
    </row>
    <row r="128" spans="1:10" x14ac:dyDescent="0.2">
      <c r="A128" s="127">
        <v>32</v>
      </c>
      <c r="B128" s="156" t="s">
        <v>529</v>
      </c>
      <c r="C128" s="151">
        <f t="shared" si="0"/>
        <v>313920</v>
      </c>
      <c r="D128" s="152" t="s">
        <v>210</v>
      </c>
      <c r="E128" s="157">
        <v>156.96</v>
      </c>
      <c r="F128" s="158">
        <v>1890</v>
      </c>
      <c r="G128" s="159" t="s">
        <v>100</v>
      </c>
      <c r="H128" s="160" t="s">
        <v>103</v>
      </c>
      <c r="I128" s="160"/>
      <c r="J128" s="160" t="s">
        <v>104</v>
      </c>
    </row>
    <row r="129" spans="1:10" x14ac:dyDescent="0.2">
      <c r="A129" s="127">
        <v>33</v>
      </c>
      <c r="B129" s="156" t="s">
        <v>530</v>
      </c>
      <c r="C129" s="151">
        <f t="shared" si="0"/>
        <v>278500</v>
      </c>
      <c r="D129" s="152" t="s">
        <v>211</v>
      </c>
      <c r="E129" s="157">
        <v>139.25</v>
      </c>
      <c r="F129" s="158">
        <v>1880</v>
      </c>
      <c r="G129" s="159" t="s">
        <v>100</v>
      </c>
      <c r="H129" s="160" t="s">
        <v>103</v>
      </c>
      <c r="I129" s="160"/>
      <c r="J129" s="160" t="s">
        <v>104</v>
      </c>
    </row>
    <row r="130" spans="1:10" x14ac:dyDescent="0.2">
      <c r="A130" s="127">
        <v>34</v>
      </c>
      <c r="B130" s="156" t="s">
        <v>531</v>
      </c>
      <c r="C130" s="151">
        <f t="shared" si="0"/>
        <v>397080</v>
      </c>
      <c r="D130" s="152" t="s">
        <v>212</v>
      </c>
      <c r="E130" s="157">
        <v>198.54</v>
      </c>
      <c r="F130" s="158">
        <v>1890</v>
      </c>
      <c r="G130" s="159" t="s">
        <v>100</v>
      </c>
      <c r="H130" s="160" t="s">
        <v>103</v>
      </c>
      <c r="I130" s="160"/>
      <c r="J130" s="160" t="s">
        <v>104</v>
      </c>
    </row>
    <row r="131" spans="1:10" x14ac:dyDescent="0.2">
      <c r="A131" s="127">
        <v>35</v>
      </c>
      <c r="B131" s="156" t="s">
        <v>532</v>
      </c>
      <c r="C131" s="151">
        <f t="shared" si="0"/>
        <v>404960</v>
      </c>
      <c r="D131" s="152" t="s">
        <v>213</v>
      </c>
      <c r="E131" s="157">
        <v>202.48</v>
      </c>
      <c r="F131" s="158">
        <v>1890</v>
      </c>
      <c r="G131" s="159" t="s">
        <v>100</v>
      </c>
      <c r="H131" s="160" t="s">
        <v>103</v>
      </c>
      <c r="I131" s="160"/>
      <c r="J131" s="160" t="s">
        <v>104</v>
      </c>
    </row>
    <row r="132" spans="1:10" x14ac:dyDescent="0.2">
      <c r="A132" s="127">
        <v>36</v>
      </c>
      <c r="B132" s="156" t="s">
        <v>533</v>
      </c>
      <c r="C132" s="151">
        <f t="shared" si="0"/>
        <v>774960</v>
      </c>
      <c r="D132" s="152" t="s">
        <v>214</v>
      </c>
      <c r="E132" s="157">
        <v>387.48</v>
      </c>
      <c r="F132" s="158">
        <v>1922</v>
      </c>
      <c r="G132" s="159" t="s">
        <v>100</v>
      </c>
      <c r="H132" s="160" t="s">
        <v>103</v>
      </c>
      <c r="I132" s="160"/>
      <c r="J132" s="160" t="s">
        <v>104</v>
      </c>
    </row>
    <row r="133" spans="1:10" x14ac:dyDescent="0.2">
      <c r="A133" s="127">
        <v>37</v>
      </c>
      <c r="B133" s="156" t="s">
        <v>534</v>
      </c>
      <c r="C133" s="151">
        <f t="shared" si="0"/>
        <v>547200</v>
      </c>
      <c r="D133" s="152" t="s">
        <v>215</v>
      </c>
      <c r="E133" s="157">
        <v>273.60000000000002</v>
      </c>
      <c r="F133" s="158">
        <v>1900</v>
      </c>
      <c r="G133" s="159" t="s">
        <v>100</v>
      </c>
      <c r="H133" s="160" t="s">
        <v>103</v>
      </c>
      <c r="I133" s="160"/>
      <c r="J133" s="160" t="s">
        <v>104</v>
      </c>
    </row>
    <row r="134" spans="1:10" x14ac:dyDescent="0.2">
      <c r="A134" s="127">
        <v>38</v>
      </c>
      <c r="B134" s="156" t="s">
        <v>535</v>
      </c>
      <c r="C134" s="151">
        <f t="shared" si="0"/>
        <v>524240</v>
      </c>
      <c r="D134" s="152" t="s">
        <v>216</v>
      </c>
      <c r="E134" s="157">
        <v>262.12</v>
      </c>
      <c r="F134" s="158">
        <v>1931</v>
      </c>
      <c r="G134" s="159" t="s">
        <v>100</v>
      </c>
      <c r="H134" s="160" t="s">
        <v>103</v>
      </c>
      <c r="I134" s="160"/>
      <c r="J134" s="160" t="s">
        <v>104</v>
      </c>
    </row>
    <row r="135" spans="1:10" x14ac:dyDescent="0.2">
      <c r="A135" s="127">
        <v>39</v>
      </c>
      <c r="B135" s="156" t="s">
        <v>536</v>
      </c>
      <c r="C135" s="151">
        <f t="shared" si="0"/>
        <v>373600</v>
      </c>
      <c r="D135" s="152" t="s">
        <v>217</v>
      </c>
      <c r="E135" s="157">
        <v>186.8</v>
      </c>
      <c r="F135" s="158">
        <v>1890</v>
      </c>
      <c r="G135" s="159" t="s">
        <v>100</v>
      </c>
      <c r="H135" s="160" t="s">
        <v>103</v>
      </c>
      <c r="I135" s="160"/>
      <c r="J135" s="160" t="s">
        <v>104</v>
      </c>
    </row>
    <row r="136" spans="1:10" x14ac:dyDescent="0.2">
      <c r="A136" s="127">
        <v>40</v>
      </c>
      <c r="B136" s="156" t="s">
        <v>537</v>
      </c>
      <c r="C136" s="151">
        <f t="shared" si="0"/>
        <v>609720</v>
      </c>
      <c r="D136" s="152" t="s">
        <v>218</v>
      </c>
      <c r="E136" s="157">
        <v>304.86</v>
      </c>
      <c r="F136" s="158">
        <v>1890</v>
      </c>
      <c r="G136" s="159" t="s">
        <v>100</v>
      </c>
      <c r="H136" s="160" t="s">
        <v>103</v>
      </c>
      <c r="I136" s="160"/>
      <c r="J136" s="160" t="s">
        <v>104</v>
      </c>
    </row>
    <row r="137" spans="1:10" x14ac:dyDescent="0.2">
      <c r="A137" s="127">
        <v>41</v>
      </c>
      <c r="B137" s="156" t="s">
        <v>538</v>
      </c>
      <c r="C137" s="151">
        <f t="shared" si="0"/>
        <v>118600</v>
      </c>
      <c r="D137" s="152" t="s">
        <v>191</v>
      </c>
      <c r="E137" s="157">
        <v>59.3</v>
      </c>
      <c r="F137" s="158">
        <v>1870</v>
      </c>
      <c r="G137" s="159" t="s">
        <v>100</v>
      </c>
      <c r="H137" s="160" t="s">
        <v>103</v>
      </c>
      <c r="I137" s="160" t="s">
        <v>105</v>
      </c>
      <c r="J137" s="160"/>
    </row>
    <row r="138" spans="1:10" x14ac:dyDescent="0.2">
      <c r="A138" s="127">
        <v>42</v>
      </c>
      <c r="B138" s="156" t="s">
        <v>539</v>
      </c>
      <c r="C138" s="151">
        <f t="shared" si="0"/>
        <v>185980</v>
      </c>
      <c r="D138" s="152" t="s">
        <v>193</v>
      </c>
      <c r="E138" s="157">
        <v>92.99</v>
      </c>
      <c r="F138" s="158" t="s">
        <v>99</v>
      </c>
      <c r="G138" s="159" t="s">
        <v>100</v>
      </c>
      <c r="H138" s="160" t="s">
        <v>103</v>
      </c>
      <c r="I138" s="160"/>
      <c r="J138" s="160" t="s">
        <v>104</v>
      </c>
    </row>
    <row r="139" spans="1:10" x14ac:dyDescent="0.2">
      <c r="A139" s="127">
        <v>43</v>
      </c>
      <c r="B139" s="156" t="s">
        <v>540</v>
      </c>
      <c r="C139" s="151">
        <f t="shared" si="0"/>
        <v>106040</v>
      </c>
      <c r="D139" s="152" t="s">
        <v>191</v>
      </c>
      <c r="E139" s="157">
        <v>53.02</v>
      </c>
      <c r="F139" s="158" t="s">
        <v>99</v>
      </c>
      <c r="G139" s="159" t="s">
        <v>100</v>
      </c>
      <c r="H139" s="160" t="s">
        <v>103</v>
      </c>
      <c r="I139" s="160"/>
      <c r="J139" s="160" t="s">
        <v>106</v>
      </c>
    </row>
    <row r="140" spans="1:10" x14ac:dyDescent="0.2">
      <c r="A140" s="127">
        <v>44</v>
      </c>
      <c r="B140" s="156" t="s">
        <v>541</v>
      </c>
      <c r="C140" s="151">
        <f t="shared" si="0"/>
        <v>711280</v>
      </c>
      <c r="D140" s="152" t="s">
        <v>219</v>
      </c>
      <c r="E140" s="157">
        <v>355.64</v>
      </c>
      <c r="F140" s="158">
        <v>1900</v>
      </c>
      <c r="G140" s="159" t="s">
        <v>100</v>
      </c>
      <c r="H140" s="160" t="s">
        <v>103</v>
      </c>
      <c r="I140" s="160" t="s">
        <v>105</v>
      </c>
      <c r="J140" s="160"/>
    </row>
    <row r="141" spans="1:10" x14ac:dyDescent="0.2">
      <c r="A141" s="127">
        <v>45</v>
      </c>
      <c r="B141" s="156" t="s">
        <v>542</v>
      </c>
      <c r="C141" s="151">
        <f t="shared" si="0"/>
        <v>268800</v>
      </c>
      <c r="D141" s="152" t="s">
        <v>220</v>
      </c>
      <c r="E141" s="157">
        <v>134.4</v>
      </c>
      <c r="F141" s="158">
        <v>1890</v>
      </c>
      <c r="G141" s="159" t="s">
        <v>100</v>
      </c>
      <c r="H141" s="160" t="s">
        <v>103</v>
      </c>
      <c r="I141" s="160" t="s">
        <v>105</v>
      </c>
      <c r="J141" s="160"/>
    </row>
    <row r="142" spans="1:10" x14ac:dyDescent="0.2">
      <c r="A142" s="127">
        <v>46</v>
      </c>
      <c r="B142" s="156" t="s">
        <v>543</v>
      </c>
      <c r="C142" s="151">
        <f t="shared" si="0"/>
        <v>800860</v>
      </c>
      <c r="D142" s="152" t="s">
        <v>221</v>
      </c>
      <c r="E142" s="157">
        <v>400.43</v>
      </c>
      <c r="F142" s="158">
        <v>1900</v>
      </c>
      <c r="G142" s="159" t="s">
        <v>100</v>
      </c>
      <c r="H142" s="160" t="s">
        <v>103</v>
      </c>
      <c r="I142" s="160" t="s">
        <v>105</v>
      </c>
      <c r="J142" s="160"/>
    </row>
    <row r="143" spans="1:10" x14ac:dyDescent="0.2">
      <c r="A143" s="127">
        <v>47</v>
      </c>
      <c r="B143" s="156" t="s">
        <v>544</v>
      </c>
      <c r="C143" s="151">
        <f t="shared" si="0"/>
        <v>439140</v>
      </c>
      <c r="D143" s="152" t="s">
        <v>222</v>
      </c>
      <c r="E143" s="157">
        <v>219.57</v>
      </c>
      <c r="F143" s="158">
        <v>1875</v>
      </c>
      <c r="G143" s="159" t="s">
        <v>100</v>
      </c>
      <c r="H143" s="160" t="s">
        <v>103</v>
      </c>
      <c r="I143" s="160"/>
      <c r="J143" s="160" t="s">
        <v>104</v>
      </c>
    </row>
    <row r="144" spans="1:10" x14ac:dyDescent="0.2">
      <c r="A144" s="127">
        <v>48</v>
      </c>
      <c r="B144" s="156" t="s">
        <v>545</v>
      </c>
      <c r="C144" s="151">
        <f t="shared" si="0"/>
        <v>639780</v>
      </c>
      <c r="D144" s="152" t="s">
        <v>223</v>
      </c>
      <c r="E144" s="157">
        <v>319.89</v>
      </c>
      <c r="F144" s="158">
        <v>1900</v>
      </c>
      <c r="G144" s="159" t="s">
        <v>100</v>
      </c>
      <c r="H144" s="160" t="s">
        <v>103</v>
      </c>
      <c r="I144" s="160"/>
      <c r="J144" s="160" t="s">
        <v>104</v>
      </c>
    </row>
    <row r="145" spans="1:10" x14ac:dyDescent="0.2">
      <c r="A145" s="127">
        <v>49</v>
      </c>
      <c r="B145" s="156" t="s">
        <v>546</v>
      </c>
      <c r="C145" s="151">
        <f t="shared" si="0"/>
        <v>789160</v>
      </c>
      <c r="D145" s="152" t="s">
        <v>224</v>
      </c>
      <c r="E145" s="157">
        <v>394.58</v>
      </c>
      <c r="F145" s="158">
        <v>1870</v>
      </c>
      <c r="G145" s="159" t="s">
        <v>100</v>
      </c>
      <c r="H145" s="160" t="s">
        <v>103</v>
      </c>
      <c r="I145" s="160"/>
      <c r="J145" s="160" t="s">
        <v>104</v>
      </c>
    </row>
    <row r="146" spans="1:10" x14ac:dyDescent="0.2">
      <c r="A146" s="127">
        <v>50</v>
      </c>
      <c r="B146" s="156" t="s">
        <v>547</v>
      </c>
      <c r="C146" s="151">
        <f t="shared" si="0"/>
        <v>438720</v>
      </c>
      <c r="D146" s="152" t="s">
        <v>225</v>
      </c>
      <c r="E146" s="157">
        <v>219.36</v>
      </c>
      <c r="F146" s="158">
        <v>1900</v>
      </c>
      <c r="G146" s="159" t="s">
        <v>100</v>
      </c>
      <c r="H146" s="160" t="s">
        <v>103</v>
      </c>
      <c r="I146" s="160" t="s">
        <v>105</v>
      </c>
      <c r="J146" s="160"/>
    </row>
    <row r="147" spans="1:10" x14ac:dyDescent="0.2">
      <c r="A147" s="127">
        <v>51</v>
      </c>
      <c r="B147" s="156" t="s">
        <v>548</v>
      </c>
      <c r="C147" s="151">
        <f t="shared" si="0"/>
        <v>369120</v>
      </c>
      <c r="D147" s="152" t="s">
        <v>226</v>
      </c>
      <c r="E147" s="157">
        <v>184.56</v>
      </c>
      <c r="F147" s="158">
        <v>1880</v>
      </c>
      <c r="G147" s="159" t="s">
        <v>100</v>
      </c>
      <c r="H147" s="160" t="s">
        <v>103</v>
      </c>
      <c r="I147" s="160"/>
      <c r="J147" s="160" t="s">
        <v>104</v>
      </c>
    </row>
    <row r="148" spans="1:10" x14ac:dyDescent="0.2">
      <c r="A148" s="127">
        <v>52</v>
      </c>
      <c r="B148" s="156" t="s">
        <v>549</v>
      </c>
      <c r="C148" s="151">
        <f t="shared" si="0"/>
        <v>304400</v>
      </c>
      <c r="D148" s="152" t="s">
        <v>227</v>
      </c>
      <c r="E148" s="157">
        <v>152.19999999999999</v>
      </c>
      <c r="F148" s="158">
        <v>1900</v>
      </c>
      <c r="G148" s="159" t="s">
        <v>100</v>
      </c>
      <c r="H148" s="160" t="s">
        <v>103</v>
      </c>
      <c r="I148" s="160"/>
      <c r="J148" s="160" t="s">
        <v>104</v>
      </c>
    </row>
    <row r="149" spans="1:10" x14ac:dyDescent="0.2">
      <c r="A149" s="127">
        <v>53</v>
      </c>
      <c r="B149" s="156" t="s">
        <v>550</v>
      </c>
      <c r="C149" s="151">
        <f t="shared" si="0"/>
        <v>347440</v>
      </c>
      <c r="D149" s="152" t="s">
        <v>228</v>
      </c>
      <c r="E149" s="157">
        <v>173.72</v>
      </c>
      <c r="F149" s="158">
        <v>1890</v>
      </c>
      <c r="G149" s="159" t="s">
        <v>100</v>
      </c>
      <c r="H149" s="160" t="s">
        <v>103</v>
      </c>
      <c r="I149" s="160"/>
      <c r="J149" s="160" t="s">
        <v>104</v>
      </c>
    </row>
    <row r="150" spans="1:10" x14ac:dyDescent="0.2">
      <c r="A150" s="127">
        <v>54</v>
      </c>
      <c r="B150" s="156" t="s">
        <v>551</v>
      </c>
      <c r="C150" s="151">
        <f t="shared" si="0"/>
        <v>495840</v>
      </c>
      <c r="D150" s="152" t="s">
        <v>229</v>
      </c>
      <c r="E150" s="157">
        <v>247.92</v>
      </c>
      <c r="F150" s="158">
        <v>1900</v>
      </c>
      <c r="G150" s="159" t="s">
        <v>100</v>
      </c>
      <c r="H150" s="160" t="s">
        <v>103</v>
      </c>
      <c r="I150" s="160"/>
      <c r="J150" s="160" t="s">
        <v>104</v>
      </c>
    </row>
    <row r="151" spans="1:10" x14ac:dyDescent="0.2">
      <c r="A151" s="127">
        <v>55</v>
      </c>
      <c r="B151" s="156" t="s">
        <v>552</v>
      </c>
      <c r="C151" s="151">
        <f t="shared" si="0"/>
        <v>983960</v>
      </c>
      <c r="D151" s="152" t="s">
        <v>230</v>
      </c>
      <c r="E151" s="157">
        <v>491.98</v>
      </c>
      <c r="F151" s="158">
        <v>1890</v>
      </c>
      <c r="G151" s="159" t="s">
        <v>100</v>
      </c>
      <c r="H151" s="160" t="s">
        <v>103</v>
      </c>
      <c r="I151" s="160"/>
      <c r="J151" s="160" t="s">
        <v>104</v>
      </c>
    </row>
    <row r="152" spans="1:10" x14ac:dyDescent="0.2">
      <c r="A152" s="127">
        <v>56</v>
      </c>
      <c r="B152" s="156" t="s">
        <v>553</v>
      </c>
      <c r="C152" s="151">
        <f t="shared" si="0"/>
        <v>282600</v>
      </c>
      <c r="D152" s="152" t="s">
        <v>191</v>
      </c>
      <c r="E152" s="157">
        <v>141.30000000000001</v>
      </c>
      <c r="F152" s="158" t="s">
        <v>99</v>
      </c>
      <c r="G152" s="159" t="s">
        <v>100</v>
      </c>
      <c r="H152" s="160" t="s">
        <v>103</v>
      </c>
      <c r="I152" s="160"/>
      <c r="J152" s="160" t="s">
        <v>104</v>
      </c>
    </row>
    <row r="153" spans="1:10" x14ac:dyDescent="0.2">
      <c r="A153" s="127">
        <v>57</v>
      </c>
      <c r="B153" s="156" t="s">
        <v>554</v>
      </c>
      <c r="C153" s="151">
        <f t="shared" si="0"/>
        <v>83220</v>
      </c>
      <c r="D153" s="152" t="s">
        <v>191</v>
      </c>
      <c r="E153" s="157">
        <v>41.61</v>
      </c>
      <c r="F153" s="158">
        <v>1900</v>
      </c>
      <c r="G153" s="159" t="s">
        <v>100</v>
      </c>
      <c r="H153" s="160" t="s">
        <v>103</v>
      </c>
      <c r="I153" s="160"/>
      <c r="J153" s="160" t="s">
        <v>104</v>
      </c>
    </row>
    <row r="154" spans="1:10" x14ac:dyDescent="0.2">
      <c r="A154" s="127">
        <v>58</v>
      </c>
      <c r="B154" s="156" t="s">
        <v>555</v>
      </c>
      <c r="C154" s="151">
        <f t="shared" si="0"/>
        <v>604540</v>
      </c>
      <c r="D154" s="152" t="s">
        <v>231</v>
      </c>
      <c r="E154" s="157">
        <v>302.27</v>
      </c>
      <c r="F154" s="158">
        <v>1927</v>
      </c>
      <c r="G154" s="159" t="s">
        <v>100</v>
      </c>
      <c r="H154" s="160" t="s">
        <v>103</v>
      </c>
      <c r="I154" s="160"/>
      <c r="J154" s="160" t="s">
        <v>104</v>
      </c>
    </row>
    <row r="155" spans="1:10" x14ac:dyDescent="0.2">
      <c r="A155" s="127">
        <v>59</v>
      </c>
      <c r="B155" s="156" t="s">
        <v>556</v>
      </c>
      <c r="C155" s="151">
        <f t="shared" si="0"/>
        <v>1055840</v>
      </c>
      <c r="D155" s="152" t="s">
        <v>232</v>
      </c>
      <c r="E155" s="157">
        <v>527.91999999999996</v>
      </c>
      <c r="F155" s="158">
        <v>1900</v>
      </c>
      <c r="G155" s="159" t="s">
        <v>100</v>
      </c>
      <c r="H155" s="160" t="s">
        <v>103</v>
      </c>
      <c r="I155" s="160" t="s">
        <v>105</v>
      </c>
      <c r="J155" s="160"/>
    </row>
    <row r="156" spans="1:10" x14ac:dyDescent="0.2">
      <c r="A156" s="127">
        <v>60</v>
      </c>
      <c r="B156" s="156" t="s">
        <v>557</v>
      </c>
      <c r="C156" s="151">
        <f t="shared" si="0"/>
        <v>1664800</v>
      </c>
      <c r="D156" s="152" t="s">
        <v>191</v>
      </c>
      <c r="E156" s="157">
        <v>832.4</v>
      </c>
      <c r="F156" s="158">
        <v>1978</v>
      </c>
      <c r="G156" s="159" t="s">
        <v>103</v>
      </c>
      <c r="H156" s="160" t="s">
        <v>103</v>
      </c>
      <c r="I156" s="160" t="s">
        <v>105</v>
      </c>
      <c r="J156" s="160"/>
    </row>
    <row r="157" spans="1:10" x14ac:dyDescent="0.2">
      <c r="A157" s="127">
        <v>61</v>
      </c>
      <c r="B157" s="156" t="s">
        <v>115</v>
      </c>
      <c r="C157" s="151">
        <f t="shared" si="0"/>
        <v>560660</v>
      </c>
      <c r="D157" s="152" t="s">
        <v>233</v>
      </c>
      <c r="E157" s="157">
        <v>280.33</v>
      </c>
      <c r="F157" s="158">
        <v>1910</v>
      </c>
      <c r="G157" s="159" t="s">
        <v>100</v>
      </c>
      <c r="H157" s="160" t="s">
        <v>103</v>
      </c>
      <c r="I157" s="160" t="s">
        <v>105</v>
      </c>
      <c r="J157" s="160"/>
    </row>
    <row r="158" spans="1:10" x14ac:dyDescent="0.2">
      <c r="A158" s="127">
        <v>62</v>
      </c>
      <c r="B158" s="156" t="s">
        <v>116</v>
      </c>
      <c r="C158" s="151">
        <f t="shared" si="0"/>
        <v>310340</v>
      </c>
      <c r="D158" s="152" t="s">
        <v>234</v>
      </c>
      <c r="E158" s="157">
        <v>155.16999999999999</v>
      </c>
      <c r="F158" s="158">
        <v>1930</v>
      </c>
      <c r="G158" s="159" t="s">
        <v>100</v>
      </c>
      <c r="H158" s="160" t="s">
        <v>103</v>
      </c>
      <c r="I158" s="160"/>
      <c r="J158" s="160" t="s">
        <v>104</v>
      </c>
    </row>
    <row r="159" spans="1:10" x14ac:dyDescent="0.2">
      <c r="A159" s="127">
        <v>63</v>
      </c>
      <c r="B159" s="156" t="s">
        <v>558</v>
      </c>
      <c r="C159" s="151">
        <f t="shared" si="0"/>
        <v>135400</v>
      </c>
      <c r="D159" s="152" t="s">
        <v>191</v>
      </c>
      <c r="E159" s="157">
        <v>67.7</v>
      </c>
      <c r="F159" s="158">
        <v>1930</v>
      </c>
      <c r="G159" s="159" t="s">
        <v>100</v>
      </c>
      <c r="H159" s="160" t="s">
        <v>103</v>
      </c>
      <c r="I159" s="160"/>
      <c r="J159" s="160" t="s">
        <v>104</v>
      </c>
    </row>
    <row r="160" spans="1:10" x14ac:dyDescent="0.2">
      <c r="A160" s="127">
        <v>64</v>
      </c>
      <c r="B160" s="156" t="s">
        <v>117</v>
      </c>
      <c r="C160" s="151">
        <f t="shared" si="0"/>
        <v>216000</v>
      </c>
      <c r="D160" s="152" t="s">
        <v>191</v>
      </c>
      <c r="E160" s="157">
        <v>108</v>
      </c>
      <c r="F160" s="158">
        <v>1890</v>
      </c>
      <c r="G160" s="159" t="s">
        <v>100</v>
      </c>
      <c r="H160" s="160" t="s">
        <v>103</v>
      </c>
      <c r="I160" s="160"/>
      <c r="J160" s="160" t="s">
        <v>104</v>
      </c>
    </row>
    <row r="161" spans="1:10" x14ac:dyDescent="0.2">
      <c r="A161" s="127">
        <v>65</v>
      </c>
      <c r="B161" s="156" t="s">
        <v>559</v>
      </c>
      <c r="C161" s="151">
        <f t="shared" si="0"/>
        <v>490860</v>
      </c>
      <c r="D161" s="152" t="s">
        <v>235</v>
      </c>
      <c r="E161" s="157">
        <v>245.43</v>
      </c>
      <c r="F161" s="158" t="s">
        <v>99</v>
      </c>
      <c r="G161" s="159" t="s">
        <v>100</v>
      </c>
      <c r="H161" s="160" t="s">
        <v>103</v>
      </c>
      <c r="I161" s="160"/>
      <c r="J161" s="160" t="s">
        <v>106</v>
      </c>
    </row>
    <row r="162" spans="1:10" x14ac:dyDescent="0.2">
      <c r="A162" s="127">
        <v>66</v>
      </c>
      <c r="B162" s="156" t="s">
        <v>118</v>
      </c>
      <c r="C162" s="151">
        <f t="shared" si="0"/>
        <v>538340</v>
      </c>
      <c r="D162" s="152" t="s">
        <v>236</v>
      </c>
      <c r="E162" s="157">
        <v>269.17</v>
      </c>
      <c r="F162" s="158">
        <v>1920</v>
      </c>
      <c r="G162" s="159" t="s">
        <v>100</v>
      </c>
      <c r="H162" s="159" t="s">
        <v>103</v>
      </c>
      <c r="I162" s="159"/>
      <c r="J162" s="159" t="s">
        <v>104</v>
      </c>
    </row>
    <row r="163" spans="1:10" x14ac:dyDescent="0.2">
      <c r="A163" s="127">
        <v>67</v>
      </c>
      <c r="B163" s="156" t="s">
        <v>119</v>
      </c>
      <c r="C163" s="151">
        <f t="shared" si="0"/>
        <v>732660</v>
      </c>
      <c r="D163" s="152" t="s">
        <v>237</v>
      </c>
      <c r="E163" s="157">
        <v>366.33</v>
      </c>
      <c r="F163" s="158">
        <v>1880</v>
      </c>
      <c r="G163" s="159" t="s">
        <v>100</v>
      </c>
      <c r="H163" s="159" t="s">
        <v>103</v>
      </c>
      <c r="I163" s="159"/>
      <c r="J163" s="159" t="s">
        <v>102</v>
      </c>
    </row>
    <row r="164" spans="1:10" x14ac:dyDescent="0.2">
      <c r="A164" s="127">
        <v>68</v>
      </c>
      <c r="B164" s="156" t="s">
        <v>120</v>
      </c>
      <c r="C164" s="151">
        <f t="shared" si="0"/>
        <v>267340</v>
      </c>
      <c r="D164" s="152" t="s">
        <v>238</v>
      </c>
      <c r="E164" s="157">
        <v>133.66999999999999</v>
      </c>
      <c r="F164" s="158">
        <v>1880</v>
      </c>
      <c r="G164" s="159" t="s">
        <v>100</v>
      </c>
      <c r="H164" s="159" t="s">
        <v>103</v>
      </c>
      <c r="I164" s="159"/>
      <c r="J164" s="159" t="s">
        <v>104</v>
      </c>
    </row>
    <row r="165" spans="1:10" x14ac:dyDescent="0.2">
      <c r="A165" s="127">
        <v>69</v>
      </c>
      <c r="B165" s="156" t="s">
        <v>121</v>
      </c>
      <c r="C165" s="151">
        <f t="shared" ref="C165:C179" si="1">E165*2000</f>
        <v>1821800</v>
      </c>
      <c r="D165" s="152" t="s">
        <v>191</v>
      </c>
      <c r="E165" s="157">
        <v>910.9</v>
      </c>
      <c r="F165" s="158" t="s">
        <v>99</v>
      </c>
      <c r="G165" s="159" t="s">
        <v>100</v>
      </c>
      <c r="H165" s="159" t="s">
        <v>101</v>
      </c>
      <c r="I165" s="159"/>
      <c r="J165" s="159" t="s">
        <v>102</v>
      </c>
    </row>
    <row r="166" spans="1:10" x14ac:dyDescent="0.2">
      <c r="A166" s="127">
        <v>70</v>
      </c>
      <c r="B166" s="156" t="s">
        <v>560</v>
      </c>
      <c r="C166" s="151">
        <f t="shared" si="1"/>
        <v>210000</v>
      </c>
      <c r="D166" s="152" t="s">
        <v>191</v>
      </c>
      <c r="E166" s="157">
        <v>105</v>
      </c>
      <c r="F166" s="158">
        <v>2000</v>
      </c>
      <c r="G166" s="159" t="s">
        <v>103</v>
      </c>
      <c r="H166" s="159" t="s">
        <v>103</v>
      </c>
      <c r="I166" s="159" t="s">
        <v>105</v>
      </c>
      <c r="J166" s="159"/>
    </row>
    <row r="167" spans="1:10" x14ac:dyDescent="0.2">
      <c r="A167" s="127">
        <v>71</v>
      </c>
      <c r="B167" s="156" t="s">
        <v>122</v>
      </c>
      <c r="C167" s="151">
        <f t="shared" si="1"/>
        <v>228140</v>
      </c>
      <c r="D167" s="152" t="s">
        <v>239</v>
      </c>
      <c r="E167" s="157">
        <v>114.07</v>
      </c>
      <c r="F167" s="158">
        <v>1847</v>
      </c>
      <c r="G167" s="159" t="s">
        <v>100</v>
      </c>
      <c r="H167" s="159" t="s">
        <v>103</v>
      </c>
      <c r="I167" s="159"/>
      <c r="J167" s="159" t="s">
        <v>104</v>
      </c>
    </row>
    <row r="168" spans="1:10" x14ac:dyDescent="0.2">
      <c r="A168" s="127">
        <v>72</v>
      </c>
      <c r="B168" s="156" t="s">
        <v>561</v>
      </c>
      <c r="C168" s="151">
        <f t="shared" si="1"/>
        <v>215040</v>
      </c>
      <c r="D168" s="152" t="s">
        <v>191</v>
      </c>
      <c r="E168" s="157">
        <v>107.52</v>
      </c>
      <c r="F168" s="158">
        <v>1975</v>
      </c>
      <c r="G168" s="159" t="s">
        <v>100</v>
      </c>
      <c r="H168" s="159" t="s">
        <v>103</v>
      </c>
      <c r="I168" s="159" t="s">
        <v>105</v>
      </c>
      <c r="J168" s="159"/>
    </row>
    <row r="169" spans="1:10" x14ac:dyDescent="0.2">
      <c r="A169" s="127">
        <v>73</v>
      </c>
      <c r="B169" s="156" t="s">
        <v>562</v>
      </c>
      <c r="C169" s="151">
        <f t="shared" si="1"/>
        <v>272700</v>
      </c>
      <c r="D169" s="152" t="s">
        <v>193</v>
      </c>
      <c r="E169" s="157">
        <v>136.35</v>
      </c>
      <c r="F169" s="158">
        <v>1890</v>
      </c>
      <c r="G169" s="159" t="s">
        <v>100</v>
      </c>
      <c r="H169" s="159" t="s">
        <v>103</v>
      </c>
      <c r="I169" s="159"/>
      <c r="J169" s="159" t="s">
        <v>104</v>
      </c>
    </row>
    <row r="170" spans="1:10" x14ac:dyDescent="0.2">
      <c r="A170" s="127">
        <v>74</v>
      </c>
      <c r="B170" s="156" t="s">
        <v>563</v>
      </c>
      <c r="C170" s="151">
        <f>E170*2000</f>
        <v>55480</v>
      </c>
      <c r="D170" s="152" t="s">
        <v>191</v>
      </c>
      <c r="E170" s="157">
        <v>27.74</v>
      </c>
      <c r="F170" s="158">
        <v>1890</v>
      </c>
      <c r="G170" s="159" t="s">
        <v>100</v>
      </c>
      <c r="H170" s="159" t="s">
        <v>103</v>
      </c>
      <c r="I170" s="159" t="s">
        <v>105</v>
      </c>
      <c r="J170" s="159"/>
    </row>
    <row r="171" spans="1:10" x14ac:dyDescent="0.2">
      <c r="A171" s="127">
        <v>75</v>
      </c>
      <c r="B171" s="156" t="s">
        <v>123</v>
      </c>
      <c r="C171" s="151">
        <f t="shared" si="1"/>
        <v>644920</v>
      </c>
      <c r="D171" s="152" t="s">
        <v>191</v>
      </c>
      <c r="E171" s="157">
        <v>322.45999999999998</v>
      </c>
      <c r="F171" s="158" t="s">
        <v>99</v>
      </c>
      <c r="G171" s="159" t="s">
        <v>100</v>
      </c>
      <c r="H171" s="159" t="s">
        <v>103</v>
      </c>
      <c r="I171" s="159"/>
      <c r="J171" s="159" t="s">
        <v>106</v>
      </c>
    </row>
    <row r="172" spans="1:10" x14ac:dyDescent="0.2">
      <c r="A172" s="127">
        <v>76</v>
      </c>
      <c r="B172" s="156" t="s">
        <v>189</v>
      </c>
      <c r="C172" s="151">
        <v>342707.29</v>
      </c>
      <c r="D172" s="152" t="s">
        <v>191</v>
      </c>
      <c r="E172" s="157">
        <v>155.46</v>
      </c>
      <c r="F172" s="158" t="s">
        <v>99</v>
      </c>
      <c r="G172" s="159" t="s">
        <v>100</v>
      </c>
      <c r="H172" s="159" t="s">
        <v>130</v>
      </c>
      <c r="I172" s="159" t="s">
        <v>105</v>
      </c>
      <c r="J172" s="159"/>
    </row>
    <row r="173" spans="1:10" x14ac:dyDescent="0.2">
      <c r="A173" s="127">
        <v>77</v>
      </c>
      <c r="B173" s="156" t="s">
        <v>564</v>
      </c>
      <c r="C173" s="151">
        <f t="shared" si="1"/>
        <v>600000</v>
      </c>
      <c r="D173" s="152" t="s">
        <v>240</v>
      </c>
      <c r="E173" s="157">
        <v>300</v>
      </c>
      <c r="F173" s="158" t="s">
        <v>99</v>
      </c>
      <c r="G173" s="159" t="s">
        <v>100</v>
      </c>
      <c r="H173" s="159" t="s">
        <v>103</v>
      </c>
      <c r="I173" s="159"/>
      <c r="J173" s="159" t="s">
        <v>102</v>
      </c>
    </row>
    <row r="174" spans="1:10" x14ac:dyDescent="0.2">
      <c r="A174" s="127">
        <v>78</v>
      </c>
      <c r="B174" s="156" t="s">
        <v>124</v>
      </c>
      <c r="C174" s="151">
        <f t="shared" si="1"/>
        <v>600000</v>
      </c>
      <c r="D174" s="152" t="s">
        <v>241</v>
      </c>
      <c r="E174" s="157">
        <v>300</v>
      </c>
      <c r="F174" s="158" t="s">
        <v>99</v>
      </c>
      <c r="G174" s="159" t="s">
        <v>100</v>
      </c>
      <c r="H174" s="159" t="s">
        <v>103</v>
      </c>
      <c r="I174" s="159"/>
      <c r="J174" s="159" t="s">
        <v>104</v>
      </c>
    </row>
    <row r="175" spans="1:10" x14ac:dyDescent="0.2">
      <c r="A175" s="127">
        <v>79</v>
      </c>
      <c r="B175" s="156" t="s">
        <v>125</v>
      </c>
      <c r="C175" s="151">
        <f t="shared" si="1"/>
        <v>400000</v>
      </c>
      <c r="D175" s="152" t="s">
        <v>242</v>
      </c>
      <c r="E175" s="157">
        <v>200</v>
      </c>
      <c r="F175" s="158" t="s">
        <v>99</v>
      </c>
      <c r="G175" s="159" t="s">
        <v>100</v>
      </c>
      <c r="H175" s="159" t="s">
        <v>103</v>
      </c>
      <c r="I175" s="159"/>
      <c r="J175" s="159" t="s">
        <v>104</v>
      </c>
    </row>
    <row r="176" spans="1:10" x14ac:dyDescent="0.2">
      <c r="A176" s="127">
        <v>80</v>
      </c>
      <c r="B176" s="156" t="s">
        <v>126</v>
      </c>
      <c r="C176" s="151">
        <f t="shared" si="1"/>
        <v>400000</v>
      </c>
      <c r="D176" s="152" t="s">
        <v>191</v>
      </c>
      <c r="E176" s="157">
        <v>200</v>
      </c>
      <c r="F176" s="158" t="s">
        <v>99</v>
      </c>
      <c r="G176" s="159" t="s">
        <v>100</v>
      </c>
      <c r="H176" s="159" t="s">
        <v>103</v>
      </c>
      <c r="I176" s="159"/>
      <c r="J176" s="159" t="s">
        <v>104</v>
      </c>
    </row>
    <row r="177" spans="1:10" x14ac:dyDescent="0.2">
      <c r="A177" s="127">
        <v>81</v>
      </c>
      <c r="B177" s="156" t="s">
        <v>127</v>
      </c>
      <c r="C177" s="151">
        <f t="shared" si="1"/>
        <v>2544800</v>
      </c>
      <c r="D177" s="152" t="s">
        <v>191</v>
      </c>
      <c r="E177" s="157">
        <v>1272.4000000000001</v>
      </c>
      <c r="F177" s="158">
        <v>1991</v>
      </c>
      <c r="G177" s="159" t="s">
        <v>100</v>
      </c>
      <c r="H177" s="159" t="s">
        <v>130</v>
      </c>
      <c r="I177" s="159" t="s">
        <v>105</v>
      </c>
      <c r="J177" s="159"/>
    </row>
    <row r="178" spans="1:10" x14ac:dyDescent="0.2">
      <c r="A178" s="127">
        <v>82</v>
      </c>
      <c r="B178" s="156" t="s">
        <v>565</v>
      </c>
      <c r="C178" s="161">
        <v>3088009.85</v>
      </c>
      <c r="D178" s="162" t="s">
        <v>191</v>
      </c>
      <c r="E178" s="157">
        <v>1434.7</v>
      </c>
      <c r="F178" s="158">
        <v>2012</v>
      </c>
      <c r="G178" s="159" t="s">
        <v>100</v>
      </c>
      <c r="H178" s="159" t="s">
        <v>130</v>
      </c>
      <c r="I178" s="159"/>
      <c r="J178" s="159" t="s">
        <v>102</v>
      </c>
    </row>
    <row r="179" spans="1:10" x14ac:dyDescent="0.2">
      <c r="A179" s="127">
        <v>83</v>
      </c>
      <c r="B179" s="156" t="s">
        <v>128</v>
      </c>
      <c r="C179" s="151">
        <f t="shared" si="1"/>
        <v>400000</v>
      </c>
      <c r="D179" s="152" t="s">
        <v>243</v>
      </c>
      <c r="E179" s="157">
        <v>200</v>
      </c>
      <c r="F179" s="158" t="s">
        <v>99</v>
      </c>
      <c r="G179" s="159" t="s">
        <v>100</v>
      </c>
      <c r="H179" s="159" t="s">
        <v>103</v>
      </c>
      <c r="I179" s="159"/>
      <c r="J179" s="159" t="s">
        <v>104</v>
      </c>
    </row>
    <row r="180" spans="1:10" x14ac:dyDescent="0.2">
      <c r="A180" s="127">
        <v>84</v>
      </c>
      <c r="B180" s="150" t="s">
        <v>566</v>
      </c>
      <c r="C180" s="163">
        <v>10575</v>
      </c>
      <c r="D180" s="162"/>
      <c r="E180" s="153"/>
      <c r="F180" s="154"/>
      <c r="G180" s="155"/>
      <c r="H180" s="155"/>
      <c r="I180" s="155"/>
      <c r="J180" s="155"/>
    </row>
    <row r="181" spans="1:10" x14ac:dyDescent="0.2">
      <c r="A181" s="127">
        <v>85</v>
      </c>
      <c r="B181" s="150" t="s">
        <v>567</v>
      </c>
      <c r="C181" s="163">
        <v>247075.77</v>
      </c>
      <c r="D181" s="162"/>
      <c r="E181" s="153"/>
      <c r="F181" s="154"/>
      <c r="G181" s="155"/>
      <c r="H181" s="155"/>
      <c r="I181" s="155"/>
      <c r="J181" s="155"/>
    </row>
    <row r="182" spans="1:10" x14ac:dyDescent="0.2">
      <c r="A182" s="127">
        <v>86</v>
      </c>
      <c r="B182" s="150" t="s">
        <v>568</v>
      </c>
      <c r="C182" s="164">
        <v>45440</v>
      </c>
      <c r="D182" s="165"/>
      <c r="E182" s="153"/>
      <c r="F182" s="154"/>
      <c r="G182" s="155"/>
      <c r="H182" s="155"/>
      <c r="I182" s="155"/>
      <c r="J182" s="155"/>
    </row>
    <row r="183" spans="1:10" x14ac:dyDescent="0.2">
      <c r="A183" s="127">
        <v>87</v>
      </c>
      <c r="B183" s="150" t="s">
        <v>569</v>
      </c>
      <c r="C183" s="164">
        <v>97888.25</v>
      </c>
      <c r="D183" s="165"/>
      <c r="E183" s="153"/>
      <c r="F183" s="154"/>
      <c r="G183" s="155"/>
      <c r="H183" s="155"/>
      <c r="I183" s="155"/>
      <c r="J183" s="155"/>
    </row>
    <row r="184" spans="1:10" x14ac:dyDescent="0.2">
      <c r="A184" s="127">
        <v>88</v>
      </c>
      <c r="B184" s="150" t="s">
        <v>570</v>
      </c>
      <c r="C184" s="141">
        <v>49967.62</v>
      </c>
      <c r="D184" s="166"/>
      <c r="E184" s="143"/>
      <c r="F184" s="132"/>
      <c r="G184" s="140"/>
      <c r="H184" s="140"/>
      <c r="I184" s="140"/>
      <c r="J184" s="140"/>
    </row>
    <row r="185" spans="1:10" x14ac:dyDescent="0.2">
      <c r="A185" s="127">
        <v>89</v>
      </c>
      <c r="B185" s="150" t="s">
        <v>571</v>
      </c>
      <c r="C185" s="151">
        <f>108462.53+64397.72+54253.33+18076.42</f>
        <v>245190</v>
      </c>
      <c r="D185" s="167"/>
      <c r="E185" s="143"/>
      <c r="F185" s="132"/>
      <c r="G185" s="140"/>
      <c r="H185" s="140"/>
      <c r="I185" s="140"/>
      <c r="J185" s="140"/>
    </row>
    <row r="186" spans="1:10" x14ac:dyDescent="0.2">
      <c r="A186" s="127">
        <v>90</v>
      </c>
      <c r="B186" s="168" t="s">
        <v>572</v>
      </c>
      <c r="C186" s="151">
        <v>200000</v>
      </c>
      <c r="D186" s="167"/>
      <c r="E186" s="143"/>
      <c r="F186" s="132"/>
      <c r="G186" s="140"/>
      <c r="H186" s="140"/>
      <c r="I186" s="140"/>
      <c r="J186" s="140"/>
    </row>
    <row r="187" spans="1:10" x14ac:dyDescent="0.2">
      <c r="A187" s="127">
        <v>91</v>
      </c>
      <c r="B187" s="168" t="s">
        <v>573</v>
      </c>
      <c r="C187" s="151">
        <v>150000</v>
      </c>
      <c r="D187" s="167"/>
      <c r="E187" s="143"/>
      <c r="F187" s="132"/>
      <c r="G187" s="140"/>
      <c r="H187" s="140"/>
      <c r="I187" s="140"/>
      <c r="J187" s="140"/>
    </row>
    <row r="188" spans="1:10" x14ac:dyDescent="0.2">
      <c r="A188" s="127">
        <v>92</v>
      </c>
      <c r="B188" s="168" t="s">
        <v>574</v>
      </c>
      <c r="C188" s="151">
        <v>150000</v>
      </c>
      <c r="D188" s="167"/>
      <c r="E188" s="143"/>
      <c r="F188" s="132"/>
      <c r="G188" s="140"/>
      <c r="H188" s="140"/>
      <c r="I188" s="140"/>
      <c r="J188" s="140"/>
    </row>
    <row r="189" spans="1:10" x14ac:dyDescent="0.2">
      <c r="A189" s="127">
        <v>93</v>
      </c>
      <c r="B189" s="168" t="s">
        <v>575</v>
      </c>
      <c r="C189" s="151">
        <v>180841.48</v>
      </c>
      <c r="D189" s="167"/>
      <c r="E189" s="143"/>
      <c r="F189" s="132"/>
      <c r="G189" s="140"/>
      <c r="H189" s="140"/>
      <c r="I189" s="140"/>
      <c r="J189" s="140"/>
    </row>
    <row r="190" spans="1:10" x14ac:dyDescent="0.2">
      <c r="A190" s="127">
        <v>94</v>
      </c>
      <c r="B190" s="168" t="s">
        <v>576</v>
      </c>
      <c r="C190" s="151">
        <v>150000</v>
      </c>
      <c r="D190" s="167"/>
      <c r="E190" s="143"/>
      <c r="F190" s="132"/>
      <c r="G190" s="140"/>
      <c r="H190" s="140"/>
      <c r="I190" s="140"/>
      <c r="J190" s="140"/>
    </row>
    <row r="191" spans="1:10" x14ac:dyDescent="0.2">
      <c r="A191" s="127">
        <v>95</v>
      </c>
      <c r="B191" s="168" t="s">
        <v>577</v>
      </c>
      <c r="C191" s="151" t="s">
        <v>578</v>
      </c>
      <c r="D191" s="167"/>
      <c r="E191" s="143"/>
      <c r="F191" s="132"/>
      <c r="G191" s="140"/>
      <c r="H191" s="140"/>
      <c r="I191" s="140"/>
      <c r="J191" s="140"/>
    </row>
    <row r="192" spans="1:10" x14ac:dyDescent="0.2">
      <c r="A192" s="2"/>
      <c r="B192" s="2"/>
      <c r="C192" s="3"/>
      <c r="D192" s="2"/>
      <c r="E192" s="63"/>
      <c r="F192" s="2"/>
      <c r="G192" s="1"/>
      <c r="H192" s="1"/>
      <c r="I192" s="1"/>
      <c r="J192" s="1"/>
    </row>
    <row r="193" spans="1:10" x14ac:dyDescent="0.2">
      <c r="A193" s="1"/>
      <c r="B193" s="2"/>
      <c r="C193" s="1"/>
      <c r="D193" s="1"/>
      <c r="E193" s="64"/>
      <c r="F193" s="1"/>
      <c r="G193" s="1"/>
      <c r="H193" s="1"/>
      <c r="I193" s="1"/>
      <c r="J193" s="1"/>
    </row>
    <row r="194" spans="1:10" x14ac:dyDescent="0.2">
      <c r="A194" s="127"/>
      <c r="B194" s="131" t="s">
        <v>14</v>
      </c>
      <c r="C194" s="128"/>
      <c r="D194" s="128"/>
      <c r="E194" s="129"/>
      <c r="F194" s="132"/>
      <c r="G194" s="133" t="s">
        <v>1</v>
      </c>
      <c r="H194" s="133"/>
      <c r="I194" s="133"/>
      <c r="J194" s="133"/>
    </row>
    <row r="195" spans="1:10" ht="25.5" x14ac:dyDescent="0.2">
      <c r="A195" s="134" t="s">
        <v>0</v>
      </c>
      <c r="B195" s="134" t="s">
        <v>2</v>
      </c>
      <c r="C195" s="135" t="s">
        <v>11</v>
      </c>
      <c r="D195" s="135"/>
      <c r="E195" s="136" t="s">
        <v>3</v>
      </c>
      <c r="F195" s="137" t="s">
        <v>4</v>
      </c>
      <c r="G195" s="134" t="s">
        <v>5</v>
      </c>
      <c r="H195" s="134" t="s">
        <v>6</v>
      </c>
      <c r="I195" s="134" t="s">
        <v>7</v>
      </c>
      <c r="J195" s="138" t="s">
        <v>8</v>
      </c>
    </row>
    <row r="196" spans="1:10" x14ac:dyDescent="0.2">
      <c r="A196" s="127">
        <v>1</v>
      </c>
      <c r="B196" s="127" t="s">
        <v>181</v>
      </c>
      <c r="C196" s="169"/>
      <c r="D196" s="169"/>
      <c r="E196" s="170"/>
      <c r="F196" s="132"/>
      <c r="G196" s="140"/>
      <c r="H196" s="140"/>
      <c r="I196" s="140"/>
      <c r="J196" s="140"/>
    </row>
    <row r="197" spans="1:10" x14ac:dyDescent="0.2">
      <c r="A197" s="127">
        <v>2</v>
      </c>
      <c r="B197" s="127" t="s">
        <v>10</v>
      </c>
      <c r="C197" s="128">
        <f>34499.01+57049.89+1150.01</f>
        <v>92698.909999999989</v>
      </c>
      <c r="D197" s="128"/>
      <c r="E197" s="129"/>
      <c r="F197" s="132"/>
      <c r="G197" s="140"/>
      <c r="H197" s="140"/>
      <c r="I197" s="140"/>
      <c r="J197" s="140"/>
    </row>
    <row r="198" spans="1:10" x14ac:dyDescent="0.2">
      <c r="A198" s="2"/>
      <c r="B198" s="2"/>
      <c r="C198" s="4"/>
      <c r="D198" s="4"/>
      <c r="E198" s="63"/>
      <c r="F198" s="5"/>
      <c r="G198" s="8"/>
      <c r="H198" s="9"/>
      <c r="I198" s="9"/>
      <c r="J198" s="9"/>
    </row>
    <row r="199" spans="1:10" x14ac:dyDescent="0.2">
      <c r="A199" s="127"/>
      <c r="B199" s="131" t="s">
        <v>15</v>
      </c>
      <c r="C199" s="128"/>
      <c r="D199" s="128"/>
      <c r="E199" s="129"/>
      <c r="F199" s="132"/>
      <c r="G199" s="133" t="s">
        <v>1</v>
      </c>
      <c r="H199" s="133"/>
      <c r="I199" s="133"/>
      <c r="J199" s="133"/>
    </row>
    <row r="200" spans="1:10" ht="25.5" x14ac:dyDescent="0.2">
      <c r="A200" s="134" t="s">
        <v>0</v>
      </c>
      <c r="B200" s="134" t="s">
        <v>2</v>
      </c>
      <c r="C200" s="135" t="s">
        <v>11</v>
      </c>
      <c r="D200" s="135"/>
      <c r="E200" s="136" t="s">
        <v>3</v>
      </c>
      <c r="F200" s="137" t="s">
        <v>4</v>
      </c>
      <c r="G200" s="134" t="s">
        <v>5</v>
      </c>
      <c r="H200" s="134" t="s">
        <v>6</v>
      </c>
      <c r="I200" s="134" t="s">
        <v>7</v>
      </c>
      <c r="J200" s="138" t="s">
        <v>8</v>
      </c>
    </row>
    <row r="201" spans="1:10" x14ac:dyDescent="0.2">
      <c r="A201" s="127">
        <v>1</v>
      </c>
      <c r="B201" s="171" t="s">
        <v>665</v>
      </c>
      <c r="C201" s="128">
        <v>1314695.99</v>
      </c>
      <c r="D201" s="128"/>
      <c r="E201" s="129">
        <v>260.8</v>
      </c>
      <c r="F201" s="132">
        <v>2009</v>
      </c>
      <c r="G201" s="140" t="s">
        <v>45</v>
      </c>
      <c r="H201" s="140" t="s">
        <v>30</v>
      </c>
      <c r="I201" s="140" t="s">
        <v>46</v>
      </c>
      <c r="J201" s="140" t="s">
        <v>27</v>
      </c>
    </row>
    <row r="202" spans="1:10" x14ac:dyDescent="0.2">
      <c r="A202" s="127">
        <v>2</v>
      </c>
      <c r="B202" s="127" t="s">
        <v>10</v>
      </c>
      <c r="C202" s="128">
        <f>17472.99+42732.02</f>
        <v>60205.009999999995</v>
      </c>
      <c r="D202" s="128"/>
      <c r="E202" s="129"/>
      <c r="F202" s="132"/>
      <c r="G202" s="140"/>
      <c r="H202" s="140"/>
      <c r="I202" s="140"/>
      <c r="J202" s="140"/>
    </row>
    <row r="203" spans="1:10" x14ac:dyDescent="0.2">
      <c r="A203" s="2"/>
      <c r="B203" s="2"/>
      <c r="C203" s="4"/>
      <c r="D203" s="4"/>
      <c r="E203" s="63"/>
      <c r="F203" s="5"/>
      <c r="G203" s="7"/>
      <c r="H203" s="7"/>
      <c r="I203" s="7"/>
      <c r="J203" s="7"/>
    </row>
    <row r="204" spans="1:10" x14ac:dyDescent="0.2">
      <c r="A204" s="2"/>
      <c r="B204" s="2"/>
      <c r="C204" s="4"/>
      <c r="D204" s="4"/>
      <c r="E204" s="63"/>
      <c r="F204" s="5"/>
      <c r="G204" s="8"/>
      <c r="H204" s="9"/>
      <c r="I204" s="9"/>
      <c r="J204" s="9"/>
    </row>
    <row r="205" spans="1:10" x14ac:dyDescent="0.2">
      <c r="A205" s="127"/>
      <c r="B205" s="131" t="s">
        <v>16</v>
      </c>
      <c r="C205" s="128"/>
      <c r="D205" s="128"/>
      <c r="E205" s="129"/>
      <c r="F205" s="132"/>
      <c r="G205" s="133" t="s">
        <v>1</v>
      </c>
      <c r="H205" s="133"/>
      <c r="I205" s="133"/>
      <c r="J205" s="133"/>
    </row>
    <row r="206" spans="1:10" ht="25.5" x14ac:dyDescent="0.2">
      <c r="A206" s="134" t="s">
        <v>0</v>
      </c>
      <c r="B206" s="134" t="s">
        <v>2</v>
      </c>
      <c r="C206" s="135" t="s">
        <v>11</v>
      </c>
      <c r="D206" s="135"/>
      <c r="E206" s="136" t="s">
        <v>3</v>
      </c>
      <c r="F206" s="137" t="s">
        <v>4</v>
      </c>
      <c r="G206" s="134" t="s">
        <v>5</v>
      </c>
      <c r="H206" s="134" t="s">
        <v>6</v>
      </c>
      <c r="I206" s="134" t="s">
        <v>7</v>
      </c>
      <c r="J206" s="138" t="s">
        <v>8</v>
      </c>
    </row>
    <row r="207" spans="1:10" ht="15.75" customHeight="1" x14ac:dyDescent="0.2">
      <c r="A207" s="140">
        <v>1</v>
      </c>
      <c r="B207" s="171" t="s">
        <v>664</v>
      </c>
      <c r="C207" s="172">
        <f>E207*2000</f>
        <v>1880000</v>
      </c>
      <c r="D207" s="172"/>
      <c r="E207" s="173">
        <v>940</v>
      </c>
      <c r="F207" s="174">
        <v>1930</v>
      </c>
      <c r="G207" s="140" t="s">
        <v>36</v>
      </c>
      <c r="H207" s="140" t="s">
        <v>25</v>
      </c>
      <c r="I207" s="140" t="s">
        <v>30</v>
      </c>
      <c r="J207" s="142" t="s">
        <v>34</v>
      </c>
    </row>
    <row r="208" spans="1:10" x14ac:dyDescent="0.2">
      <c r="A208" s="140">
        <v>2</v>
      </c>
      <c r="B208" s="171" t="s">
        <v>663</v>
      </c>
      <c r="C208" s="172">
        <f>E208*2000</f>
        <v>2600000</v>
      </c>
      <c r="D208" s="172"/>
      <c r="E208" s="173">
        <v>1300</v>
      </c>
      <c r="F208" s="174">
        <v>1966</v>
      </c>
      <c r="G208" s="140" t="s">
        <v>47</v>
      </c>
      <c r="H208" s="140" t="s">
        <v>30</v>
      </c>
      <c r="I208" s="140" t="s">
        <v>30</v>
      </c>
      <c r="J208" s="142" t="s">
        <v>27</v>
      </c>
    </row>
    <row r="209" spans="1:10" x14ac:dyDescent="0.2">
      <c r="A209" s="140">
        <v>3</v>
      </c>
      <c r="B209" s="171" t="s">
        <v>327</v>
      </c>
      <c r="C209" s="172">
        <f>1318+1996+1721.42+1999.96+300+486.76+280+1399+(1031.16)*3+(2*249.52)</f>
        <v>13093.66</v>
      </c>
      <c r="D209" s="172"/>
      <c r="E209" s="173"/>
      <c r="F209" s="174"/>
      <c r="G209" s="140"/>
      <c r="H209" s="140"/>
      <c r="I209" s="140"/>
      <c r="J209" s="142"/>
    </row>
    <row r="210" spans="1:10" x14ac:dyDescent="0.2">
      <c r="A210" s="140">
        <v>4</v>
      </c>
      <c r="B210" s="171" t="s">
        <v>10</v>
      </c>
      <c r="C210" s="128">
        <f>318785.93+5798</f>
        <v>324583.93</v>
      </c>
      <c r="D210" s="128"/>
      <c r="E210" s="129"/>
      <c r="F210" s="132"/>
      <c r="G210" s="140"/>
      <c r="H210" s="140"/>
      <c r="I210" s="140"/>
      <c r="J210" s="140"/>
    </row>
    <row r="211" spans="1:10" ht="13.5" thickBot="1" x14ac:dyDescent="0.25">
      <c r="A211" s="9"/>
      <c r="B211" s="9"/>
      <c r="C211" s="4"/>
      <c r="D211" s="4"/>
      <c r="E211" s="63"/>
      <c r="F211" s="5"/>
      <c r="G211" s="7"/>
      <c r="H211" s="7"/>
      <c r="I211" s="7"/>
      <c r="J211" s="10"/>
    </row>
    <row r="212" spans="1:10" ht="14.25" thickTop="1" thickBot="1" x14ac:dyDescent="0.25">
      <c r="A212" s="9"/>
      <c r="C212" s="4"/>
      <c r="D212" s="4"/>
      <c r="E212" s="63"/>
      <c r="F212" s="5"/>
      <c r="G212" s="7"/>
      <c r="H212" s="7"/>
      <c r="I212" s="7"/>
      <c r="J212" s="10"/>
    </row>
    <row r="213" spans="1:10" ht="13.5" thickTop="1" x14ac:dyDescent="0.2">
      <c r="A213" s="2"/>
      <c r="B213" s="2"/>
      <c r="C213" s="4"/>
      <c r="D213" s="4"/>
      <c r="E213" s="63"/>
      <c r="F213" s="5"/>
      <c r="G213" s="8"/>
      <c r="H213" s="9"/>
      <c r="I213" s="9"/>
      <c r="J213" s="6"/>
    </row>
    <row r="214" spans="1:10" x14ac:dyDescent="0.2">
      <c r="A214" s="127"/>
      <c r="B214" s="131" t="s">
        <v>17</v>
      </c>
      <c r="C214" s="128"/>
      <c r="D214" s="128"/>
      <c r="E214" s="129"/>
      <c r="F214" s="132"/>
      <c r="G214" s="133" t="s">
        <v>1</v>
      </c>
      <c r="H214" s="133"/>
      <c r="I214" s="133"/>
      <c r="J214" s="133"/>
    </row>
    <row r="215" spans="1:10" ht="25.5" x14ac:dyDescent="0.2">
      <c r="A215" s="134" t="s">
        <v>0</v>
      </c>
      <c r="B215" s="134" t="s">
        <v>2</v>
      </c>
      <c r="C215" s="135" t="s">
        <v>11</v>
      </c>
      <c r="D215" s="135"/>
      <c r="E215" s="136" t="s">
        <v>3</v>
      </c>
      <c r="F215" s="137" t="s">
        <v>4</v>
      </c>
      <c r="G215" s="134" t="s">
        <v>5</v>
      </c>
      <c r="H215" s="134" t="s">
        <v>6</v>
      </c>
      <c r="I215" s="134" t="s">
        <v>7</v>
      </c>
      <c r="J215" s="138" t="s">
        <v>8</v>
      </c>
    </row>
    <row r="216" spans="1:10" x14ac:dyDescent="0.2">
      <c r="A216" s="127">
        <v>1</v>
      </c>
      <c r="B216" s="127" t="s">
        <v>661</v>
      </c>
      <c r="C216" s="128">
        <v>2740000</v>
      </c>
      <c r="D216" s="128"/>
      <c r="E216" s="129">
        <v>958.06</v>
      </c>
      <c r="F216" s="132">
        <v>1997</v>
      </c>
      <c r="G216" s="160" t="s">
        <v>48</v>
      </c>
      <c r="H216" s="160" t="s">
        <v>49</v>
      </c>
      <c r="I216" s="160" t="s">
        <v>50</v>
      </c>
      <c r="J216" s="160" t="s">
        <v>51</v>
      </c>
    </row>
    <row r="217" spans="1:10" x14ac:dyDescent="0.2">
      <c r="A217" s="127">
        <v>2</v>
      </c>
      <c r="B217" s="171" t="s">
        <v>10</v>
      </c>
      <c r="C217" s="128">
        <f>1296.99+4049.98+2789+1939+269+149+999+2392.87+140699.6+48146.23</f>
        <v>202730.67</v>
      </c>
      <c r="D217" s="128"/>
      <c r="E217" s="129"/>
      <c r="F217" s="174"/>
      <c r="G217" s="140"/>
      <c r="H217" s="140"/>
      <c r="I217" s="140"/>
      <c r="J217" s="140"/>
    </row>
    <row r="218" spans="1:10" x14ac:dyDescent="0.2">
      <c r="A218" s="2"/>
      <c r="B218" s="9"/>
      <c r="C218" s="4"/>
      <c r="D218" s="4"/>
      <c r="E218" s="63"/>
      <c r="F218" s="11"/>
      <c r="G218" s="7"/>
      <c r="H218" s="7"/>
      <c r="I218" s="7"/>
      <c r="J218" s="7"/>
    </row>
    <row r="219" spans="1:10" x14ac:dyDescent="0.2">
      <c r="A219" s="2"/>
      <c r="B219" s="2"/>
      <c r="C219" s="4"/>
      <c r="D219" s="4"/>
      <c r="E219" s="63"/>
      <c r="F219" s="5"/>
      <c r="G219" s="8"/>
      <c r="H219" s="9"/>
      <c r="I219" s="9"/>
      <c r="J219" s="9"/>
    </row>
    <row r="220" spans="1:10" x14ac:dyDescent="0.2">
      <c r="A220" s="127"/>
      <c r="B220" s="131" t="s">
        <v>18</v>
      </c>
      <c r="C220" s="128"/>
      <c r="D220" s="128"/>
      <c r="E220" s="129"/>
      <c r="F220" s="132"/>
      <c r="G220" s="133" t="s">
        <v>1</v>
      </c>
      <c r="H220" s="133"/>
      <c r="I220" s="133"/>
      <c r="J220" s="133"/>
    </row>
    <row r="221" spans="1:10" ht="25.5" x14ac:dyDescent="0.2">
      <c r="A221" s="134" t="s">
        <v>0</v>
      </c>
      <c r="B221" s="134" t="s">
        <v>2</v>
      </c>
      <c r="C221" s="135" t="s">
        <v>11</v>
      </c>
      <c r="D221" s="135"/>
      <c r="E221" s="136" t="s">
        <v>3</v>
      </c>
      <c r="F221" s="137" t="s">
        <v>4</v>
      </c>
      <c r="G221" s="134" t="s">
        <v>5</v>
      </c>
      <c r="H221" s="134" t="s">
        <v>6</v>
      </c>
      <c r="I221" s="134" t="s">
        <v>7</v>
      </c>
      <c r="J221" s="138" t="s">
        <v>8</v>
      </c>
    </row>
    <row r="222" spans="1:10" x14ac:dyDescent="0.2">
      <c r="A222" s="127">
        <v>1</v>
      </c>
      <c r="B222" s="127" t="s">
        <v>52</v>
      </c>
      <c r="C222" s="128">
        <v>3393202.17</v>
      </c>
      <c r="D222" s="128"/>
      <c r="E222" s="129">
        <v>1538.6</v>
      </c>
      <c r="F222" s="132">
        <v>2002</v>
      </c>
      <c r="G222" s="140" t="s">
        <v>53</v>
      </c>
      <c r="H222" s="140" t="s">
        <v>54</v>
      </c>
      <c r="I222" s="140" t="s">
        <v>55</v>
      </c>
      <c r="J222" s="142" t="s">
        <v>56</v>
      </c>
    </row>
    <row r="223" spans="1:10" x14ac:dyDescent="0.2">
      <c r="A223" s="127">
        <v>2</v>
      </c>
      <c r="B223" s="127" t="s">
        <v>662</v>
      </c>
      <c r="C223" s="128">
        <v>3205508.4</v>
      </c>
      <c r="D223" s="128"/>
      <c r="E223" s="129">
        <v>1249</v>
      </c>
      <c r="F223" s="132">
        <v>2006</v>
      </c>
      <c r="G223" s="140" t="s">
        <v>57</v>
      </c>
      <c r="H223" s="140" t="s">
        <v>30</v>
      </c>
      <c r="I223" s="140" t="s">
        <v>58</v>
      </c>
      <c r="J223" s="142" t="s">
        <v>56</v>
      </c>
    </row>
    <row r="224" spans="1:10" x14ac:dyDescent="0.2">
      <c r="A224" s="127">
        <v>3</v>
      </c>
      <c r="B224" s="127" t="s">
        <v>59</v>
      </c>
      <c r="C224" s="128">
        <v>51226.59</v>
      </c>
      <c r="D224" s="128"/>
      <c r="E224" s="129"/>
      <c r="F224" s="132">
        <v>2002</v>
      </c>
      <c r="G224" s="140"/>
      <c r="H224" s="140"/>
      <c r="I224" s="140"/>
      <c r="J224" s="142"/>
    </row>
    <row r="225" spans="1:10" x14ac:dyDescent="0.2">
      <c r="A225" s="127">
        <v>4</v>
      </c>
      <c r="B225" s="127" t="s">
        <v>60</v>
      </c>
      <c r="C225" s="128">
        <v>20433.38</v>
      </c>
      <c r="D225" s="128"/>
      <c r="E225" s="129"/>
      <c r="F225" s="132">
        <v>2002</v>
      </c>
      <c r="G225" s="140"/>
      <c r="H225" s="140"/>
      <c r="I225" s="140"/>
      <c r="J225" s="142"/>
    </row>
    <row r="226" spans="1:10" x14ac:dyDescent="0.2">
      <c r="A226" s="127">
        <v>5</v>
      </c>
      <c r="B226" s="127" t="s">
        <v>61</v>
      </c>
      <c r="C226" s="128">
        <v>34774.28</v>
      </c>
      <c r="D226" s="128"/>
      <c r="E226" s="129"/>
      <c r="F226" s="132">
        <v>2002</v>
      </c>
      <c r="G226" s="140"/>
      <c r="H226" s="140"/>
      <c r="I226" s="140"/>
      <c r="J226" s="142"/>
    </row>
    <row r="227" spans="1:10" x14ac:dyDescent="0.2">
      <c r="A227" s="127">
        <v>6</v>
      </c>
      <c r="B227" s="127" t="s">
        <v>62</v>
      </c>
      <c r="C227" s="128">
        <v>15495.25</v>
      </c>
      <c r="D227" s="128"/>
      <c r="E227" s="129"/>
      <c r="F227" s="132">
        <v>2002</v>
      </c>
      <c r="G227" s="140"/>
      <c r="H227" s="140"/>
      <c r="I227" s="140"/>
      <c r="J227" s="142"/>
    </row>
    <row r="228" spans="1:10" x14ac:dyDescent="0.2">
      <c r="A228" s="127">
        <v>7</v>
      </c>
      <c r="B228" s="127" t="s">
        <v>63</v>
      </c>
      <c r="C228" s="128">
        <v>151865.69</v>
      </c>
      <c r="D228" s="128"/>
      <c r="E228" s="129"/>
      <c r="F228" s="132">
        <v>2002</v>
      </c>
      <c r="G228" s="140"/>
      <c r="H228" s="140"/>
      <c r="I228" s="140"/>
      <c r="J228" s="142"/>
    </row>
    <row r="229" spans="1:10" x14ac:dyDescent="0.2">
      <c r="A229" s="127">
        <v>8</v>
      </c>
      <c r="B229" s="127" t="s">
        <v>64</v>
      </c>
      <c r="C229" s="128">
        <v>8039.57</v>
      </c>
      <c r="D229" s="128"/>
      <c r="E229" s="129"/>
      <c r="F229" s="132">
        <v>2002</v>
      </c>
      <c r="G229" s="140"/>
      <c r="H229" s="140"/>
      <c r="I229" s="140"/>
      <c r="J229" s="142"/>
    </row>
    <row r="230" spans="1:10" x14ac:dyDescent="0.2">
      <c r="A230" s="127">
        <v>9</v>
      </c>
      <c r="B230" s="127" t="s">
        <v>65</v>
      </c>
      <c r="C230" s="128">
        <v>55068.55</v>
      </c>
      <c r="D230" s="128"/>
      <c r="E230" s="129"/>
      <c r="F230" s="132">
        <v>2002</v>
      </c>
      <c r="G230" s="140"/>
      <c r="H230" s="140"/>
      <c r="I230" s="140"/>
      <c r="J230" s="142"/>
    </row>
    <row r="231" spans="1:10" x14ac:dyDescent="0.2">
      <c r="A231" s="127">
        <v>10</v>
      </c>
      <c r="B231" s="127" t="s">
        <v>66</v>
      </c>
      <c r="C231" s="128">
        <v>23740.59</v>
      </c>
      <c r="D231" s="128"/>
      <c r="E231" s="129"/>
      <c r="F231" s="132">
        <v>2002</v>
      </c>
      <c r="G231" s="140"/>
      <c r="H231" s="140"/>
      <c r="I231" s="140"/>
      <c r="J231" s="142"/>
    </row>
    <row r="232" spans="1:10" x14ac:dyDescent="0.2">
      <c r="A232" s="127">
        <v>11</v>
      </c>
      <c r="B232" s="127" t="s">
        <v>10</v>
      </c>
      <c r="C232" s="128">
        <f>139923.57+8299+82076.81+104926.19+7116171.91+73226.6</f>
        <v>7524624.0800000001</v>
      </c>
      <c r="D232" s="128"/>
      <c r="E232" s="129"/>
      <c r="F232" s="132"/>
      <c r="G232" s="140"/>
      <c r="H232" s="140"/>
      <c r="I232" s="140"/>
      <c r="J232" s="142"/>
    </row>
    <row r="233" spans="1:10" x14ac:dyDescent="0.2">
      <c r="A233" s="2"/>
      <c r="B233" s="2"/>
      <c r="C233" s="3"/>
      <c r="D233" s="2"/>
      <c r="E233" s="63"/>
      <c r="F233" s="2"/>
      <c r="G233" s="8"/>
      <c r="H233" s="9"/>
      <c r="I233" s="9"/>
      <c r="J233" s="9"/>
    </row>
    <row r="234" spans="1:10" x14ac:dyDescent="0.2">
      <c r="A234" s="2"/>
      <c r="B234" s="2"/>
      <c r="C234" s="4"/>
      <c r="D234" s="4"/>
      <c r="E234" s="63"/>
      <c r="F234" s="5"/>
      <c r="G234" s="8"/>
      <c r="H234" s="9"/>
      <c r="I234" s="9"/>
      <c r="J234" s="9"/>
    </row>
    <row r="235" spans="1:10" x14ac:dyDescent="0.2">
      <c r="A235" s="127"/>
      <c r="B235" s="131" t="s">
        <v>19</v>
      </c>
      <c r="C235" s="127"/>
      <c r="D235" s="127"/>
      <c r="E235" s="129"/>
      <c r="F235" s="132"/>
      <c r="G235" s="133" t="s">
        <v>1</v>
      </c>
      <c r="H235" s="133"/>
      <c r="I235" s="133"/>
      <c r="J235" s="133"/>
    </row>
    <row r="236" spans="1:10" ht="25.5" x14ac:dyDescent="0.2">
      <c r="A236" s="134" t="s">
        <v>0</v>
      </c>
      <c r="B236" s="134" t="s">
        <v>2</v>
      </c>
      <c r="C236" s="135" t="s">
        <v>11</v>
      </c>
      <c r="D236" s="135"/>
      <c r="E236" s="136" t="s">
        <v>3</v>
      </c>
      <c r="F236" s="137" t="s">
        <v>4</v>
      </c>
      <c r="G236" s="134" t="s">
        <v>5</v>
      </c>
      <c r="H236" s="134" t="s">
        <v>6</v>
      </c>
      <c r="I236" s="134" t="s">
        <v>7</v>
      </c>
      <c r="J236" s="138" t="s">
        <v>8</v>
      </c>
    </row>
    <row r="237" spans="1:10" x14ac:dyDescent="0.2">
      <c r="A237" s="127">
        <v>1</v>
      </c>
      <c r="B237" s="171" t="s">
        <v>52</v>
      </c>
      <c r="C237" s="141">
        <f>E237*2000</f>
        <v>806000</v>
      </c>
      <c r="D237" s="141"/>
      <c r="E237" s="129">
        <v>403</v>
      </c>
      <c r="F237" s="132">
        <v>1879</v>
      </c>
      <c r="G237" s="140" t="s">
        <v>36</v>
      </c>
      <c r="H237" s="140" t="s">
        <v>42</v>
      </c>
      <c r="I237" s="140" t="s">
        <v>42</v>
      </c>
      <c r="J237" s="140" t="s">
        <v>56</v>
      </c>
    </row>
    <row r="238" spans="1:10" x14ac:dyDescent="0.2">
      <c r="A238" s="127">
        <v>2</v>
      </c>
      <c r="B238" s="171" t="s">
        <v>52</v>
      </c>
      <c r="C238" s="128">
        <f>E238*2000</f>
        <v>440000</v>
      </c>
      <c r="D238" s="128"/>
      <c r="E238" s="129">
        <v>220</v>
      </c>
      <c r="F238" s="132">
        <v>1912</v>
      </c>
      <c r="G238" s="140" t="s">
        <v>36</v>
      </c>
      <c r="H238" s="140" t="s">
        <v>42</v>
      </c>
      <c r="I238" s="140" t="s">
        <v>42</v>
      </c>
      <c r="J238" s="140" t="s">
        <v>34</v>
      </c>
    </row>
    <row r="239" spans="1:10" x14ac:dyDescent="0.2">
      <c r="A239" s="127">
        <v>3</v>
      </c>
      <c r="B239" s="171" t="s">
        <v>151</v>
      </c>
      <c r="C239" s="128">
        <f>E239*2000</f>
        <v>30000</v>
      </c>
      <c r="D239" s="128"/>
      <c r="E239" s="129">
        <v>15</v>
      </c>
      <c r="F239" s="132" t="s">
        <v>67</v>
      </c>
      <c r="G239" s="140" t="s">
        <v>79</v>
      </c>
      <c r="H239" s="140" t="s">
        <v>42</v>
      </c>
      <c r="I239" s="140" t="s">
        <v>42</v>
      </c>
      <c r="J239" s="140" t="s">
        <v>34</v>
      </c>
    </row>
    <row r="240" spans="1:10" x14ac:dyDescent="0.2">
      <c r="A240" s="127">
        <v>4</v>
      </c>
      <c r="B240" s="127" t="s">
        <v>10</v>
      </c>
      <c r="C240" s="128">
        <f>158951.83+68935.69</f>
        <v>227887.52</v>
      </c>
      <c r="D240" s="175"/>
      <c r="E240" s="129"/>
      <c r="F240" s="132"/>
      <c r="G240" s="140"/>
      <c r="H240" s="140"/>
      <c r="I240" s="140"/>
      <c r="J240" s="140"/>
    </row>
    <row r="241" spans="1:10" x14ac:dyDescent="0.2">
      <c r="A241" s="127">
        <v>5</v>
      </c>
      <c r="B241" s="127" t="s">
        <v>68</v>
      </c>
      <c r="C241" s="128">
        <v>6998</v>
      </c>
      <c r="D241" s="128"/>
      <c r="E241" s="129"/>
      <c r="F241" s="132"/>
      <c r="G241" s="140"/>
      <c r="H241" s="140"/>
      <c r="I241" s="140"/>
      <c r="J241" s="140"/>
    </row>
    <row r="242" spans="1:10" x14ac:dyDescent="0.2">
      <c r="A242" s="2"/>
      <c r="B242" s="2"/>
      <c r="C242" s="4"/>
      <c r="D242" s="4"/>
      <c r="E242" s="63"/>
      <c r="F242" s="5"/>
      <c r="G242" s="7"/>
      <c r="H242" s="7"/>
      <c r="I242" s="7"/>
      <c r="J242" s="7"/>
    </row>
    <row r="243" spans="1:10" x14ac:dyDescent="0.2">
      <c r="A243" s="2"/>
      <c r="B243" s="2"/>
      <c r="C243" s="4"/>
      <c r="D243" s="4"/>
      <c r="E243" s="63"/>
      <c r="F243" s="5"/>
      <c r="G243" s="8"/>
      <c r="H243" s="9"/>
      <c r="I243" s="9"/>
      <c r="J243" s="9"/>
    </row>
    <row r="244" spans="1:10" x14ac:dyDescent="0.2">
      <c r="A244" s="127"/>
      <c r="B244" s="131" t="s">
        <v>20</v>
      </c>
      <c r="C244" s="127"/>
      <c r="D244" s="127"/>
      <c r="E244" s="129"/>
      <c r="F244" s="132"/>
      <c r="G244" s="133" t="s">
        <v>1</v>
      </c>
      <c r="H244" s="133"/>
      <c r="I244" s="133"/>
      <c r="J244" s="133"/>
    </row>
    <row r="245" spans="1:10" ht="25.5" x14ac:dyDescent="0.2">
      <c r="A245" s="134" t="s">
        <v>0</v>
      </c>
      <c r="B245" s="134" t="s">
        <v>2</v>
      </c>
      <c r="C245" s="135" t="s">
        <v>11</v>
      </c>
      <c r="D245" s="135"/>
      <c r="E245" s="136" t="s">
        <v>3</v>
      </c>
      <c r="F245" s="137" t="s">
        <v>4</v>
      </c>
      <c r="G245" s="134" t="s">
        <v>5</v>
      </c>
      <c r="H245" s="134" t="s">
        <v>6</v>
      </c>
      <c r="I245" s="134" t="s">
        <v>7</v>
      </c>
      <c r="J245" s="138" t="s">
        <v>8</v>
      </c>
    </row>
    <row r="246" spans="1:10" x14ac:dyDescent="0.2">
      <c r="A246" s="127">
        <v>1</v>
      </c>
      <c r="B246" s="171" t="s">
        <v>69</v>
      </c>
      <c r="C246" s="141">
        <f>E246*2000</f>
        <v>741200</v>
      </c>
      <c r="D246" s="141"/>
      <c r="E246" s="129">
        <v>370.6</v>
      </c>
      <c r="F246" s="132" t="s">
        <v>71</v>
      </c>
      <c r="G246" s="140" t="s">
        <v>72</v>
      </c>
      <c r="H246" s="140" t="s">
        <v>30</v>
      </c>
      <c r="I246" s="140" t="s">
        <v>73</v>
      </c>
      <c r="J246" s="140" t="s">
        <v>27</v>
      </c>
    </row>
    <row r="247" spans="1:10" x14ac:dyDescent="0.2">
      <c r="A247" s="127">
        <v>2</v>
      </c>
      <c r="B247" s="171" t="s">
        <v>70</v>
      </c>
      <c r="C247" s="128">
        <f>E247*2000</f>
        <v>1253880</v>
      </c>
      <c r="D247" s="128"/>
      <c r="E247" s="129">
        <v>626.94000000000005</v>
      </c>
      <c r="F247" s="132">
        <v>1996</v>
      </c>
      <c r="G247" s="140" t="s">
        <v>74</v>
      </c>
      <c r="H247" s="140" t="s">
        <v>75</v>
      </c>
      <c r="I247" s="140" t="s">
        <v>76</v>
      </c>
      <c r="J247" s="140" t="s">
        <v>27</v>
      </c>
    </row>
    <row r="248" spans="1:10" x14ac:dyDescent="0.2">
      <c r="A248" s="127">
        <v>3</v>
      </c>
      <c r="B248" s="171" t="s">
        <v>152</v>
      </c>
      <c r="C248" s="128">
        <f>E248*2000</f>
        <v>557860</v>
      </c>
      <c r="D248" s="128"/>
      <c r="E248" s="129">
        <v>278.93</v>
      </c>
      <c r="F248" s="132"/>
      <c r="G248" s="140" t="s">
        <v>77</v>
      </c>
      <c r="H248" s="140" t="s">
        <v>30</v>
      </c>
      <c r="I248" s="140" t="s">
        <v>78</v>
      </c>
      <c r="J248" s="140" t="s">
        <v>27</v>
      </c>
    </row>
    <row r="249" spans="1:10" x14ac:dyDescent="0.2">
      <c r="A249" s="127">
        <v>4</v>
      </c>
      <c r="B249" s="127" t="s">
        <v>80</v>
      </c>
      <c r="C249" s="128">
        <v>19307.150000000001</v>
      </c>
      <c r="D249" s="128"/>
      <c r="E249" s="129"/>
      <c r="F249" s="132"/>
      <c r="G249" s="140"/>
      <c r="H249" s="140"/>
      <c r="I249" s="140"/>
      <c r="J249" s="140"/>
    </row>
    <row r="250" spans="1:10" x14ac:dyDescent="0.2">
      <c r="A250" s="127">
        <v>5</v>
      </c>
      <c r="B250" s="127" t="s">
        <v>10</v>
      </c>
      <c r="C250" s="128">
        <f>615+2214+93935.2+151607.67+57920.58</f>
        <v>306292.45</v>
      </c>
      <c r="D250" s="128"/>
      <c r="E250" s="129"/>
      <c r="F250" s="132"/>
      <c r="G250" s="140"/>
      <c r="H250" s="140"/>
      <c r="I250" s="140"/>
      <c r="J250" s="140"/>
    </row>
    <row r="251" spans="1:10" s="57" customFormat="1" x14ac:dyDescent="0.2">
      <c r="A251" s="2"/>
      <c r="C251" s="4"/>
      <c r="D251" s="4"/>
      <c r="E251" s="63"/>
      <c r="F251" s="5"/>
      <c r="G251" s="7"/>
      <c r="H251" s="7"/>
      <c r="I251" s="7"/>
      <c r="J251" s="7"/>
    </row>
    <row r="252" spans="1:10" x14ac:dyDescent="0.2">
      <c r="A252" s="2"/>
      <c r="B252" s="2"/>
      <c r="C252" s="4"/>
      <c r="D252" s="4"/>
      <c r="E252" s="63"/>
      <c r="F252" s="5"/>
      <c r="G252" s="8"/>
      <c r="H252" s="9"/>
      <c r="I252" s="9"/>
      <c r="J252" s="9"/>
    </row>
    <row r="253" spans="1:10" x14ac:dyDescent="0.2">
      <c r="A253" s="127"/>
      <c r="B253" s="131" t="s">
        <v>21</v>
      </c>
      <c r="C253" s="127"/>
      <c r="D253" s="127"/>
      <c r="E253" s="129"/>
      <c r="F253" s="132"/>
      <c r="G253" s="133" t="s">
        <v>1</v>
      </c>
      <c r="H253" s="133"/>
      <c r="I253" s="133"/>
      <c r="J253" s="133"/>
    </row>
    <row r="254" spans="1:10" ht="25.5" x14ac:dyDescent="0.2">
      <c r="A254" s="134" t="s">
        <v>0</v>
      </c>
      <c r="B254" s="134" t="s">
        <v>2</v>
      </c>
      <c r="C254" s="135" t="s">
        <v>11</v>
      </c>
      <c r="D254" s="135"/>
      <c r="E254" s="136" t="s">
        <v>3</v>
      </c>
      <c r="F254" s="137" t="s">
        <v>4</v>
      </c>
      <c r="G254" s="134" t="s">
        <v>5</v>
      </c>
      <c r="H254" s="134" t="s">
        <v>6</v>
      </c>
      <c r="I254" s="134" t="s">
        <v>7</v>
      </c>
      <c r="J254" s="138" t="s">
        <v>8</v>
      </c>
    </row>
    <row r="255" spans="1:10" ht="13.5" customHeight="1" x14ac:dyDescent="0.2">
      <c r="A255" s="127">
        <v>1</v>
      </c>
      <c r="B255" s="171" t="s">
        <v>81</v>
      </c>
      <c r="C255" s="175">
        <f>E255*2000</f>
        <v>2154180</v>
      </c>
      <c r="D255" s="175"/>
      <c r="E255" s="129">
        <v>1077.0899999999999</v>
      </c>
      <c r="F255" s="132">
        <v>1925</v>
      </c>
      <c r="G255" s="140" t="s">
        <v>36</v>
      </c>
      <c r="H255" s="140" t="s">
        <v>82</v>
      </c>
      <c r="I255" s="140" t="s">
        <v>83</v>
      </c>
      <c r="J255" s="140" t="s">
        <v>34</v>
      </c>
    </row>
    <row r="256" spans="1:10" ht="26.25" customHeight="1" x14ac:dyDescent="0.2">
      <c r="A256" s="127">
        <v>2</v>
      </c>
      <c r="B256" s="171" t="s">
        <v>153</v>
      </c>
      <c r="C256" s="175">
        <f>E256*2000</f>
        <v>1202560</v>
      </c>
      <c r="D256" s="175"/>
      <c r="E256" s="129">
        <v>601.28</v>
      </c>
      <c r="F256" s="132">
        <v>2002</v>
      </c>
      <c r="G256" s="140" t="s">
        <v>25</v>
      </c>
      <c r="H256" s="140"/>
      <c r="I256" s="140"/>
      <c r="J256" s="140"/>
    </row>
    <row r="257" spans="1:10" x14ac:dyDescent="0.2">
      <c r="A257" s="127">
        <v>3</v>
      </c>
      <c r="B257" s="171" t="s">
        <v>660</v>
      </c>
      <c r="C257" s="128">
        <v>4270777.3499999996</v>
      </c>
      <c r="D257" s="128"/>
      <c r="E257" s="129">
        <v>1259</v>
      </c>
      <c r="F257" s="132">
        <v>2012</v>
      </c>
      <c r="G257" s="140" t="s">
        <v>93</v>
      </c>
      <c r="H257" s="140"/>
      <c r="I257" s="140"/>
      <c r="J257" s="140"/>
    </row>
    <row r="258" spans="1:10" x14ac:dyDescent="0.2">
      <c r="A258" s="127">
        <v>4</v>
      </c>
      <c r="B258" s="127" t="s">
        <v>10</v>
      </c>
      <c r="C258" s="128">
        <f>6700.06+3923+6300+1358.99+1359+142211.12+4778+86682.92+412339.12</f>
        <v>665652.21</v>
      </c>
      <c r="D258" s="128"/>
      <c r="E258" s="129"/>
      <c r="F258" s="132"/>
      <c r="G258" s="140"/>
      <c r="H258" s="140"/>
      <c r="I258" s="140"/>
      <c r="J258" s="140"/>
    </row>
    <row r="259" spans="1:10" x14ac:dyDescent="0.2">
      <c r="A259" s="2"/>
      <c r="B259" s="2"/>
      <c r="C259" s="4"/>
      <c r="D259" s="4"/>
      <c r="E259" s="63"/>
      <c r="F259" s="5"/>
      <c r="G259" s="7"/>
      <c r="H259" s="7"/>
      <c r="I259" s="7"/>
      <c r="J259" s="7"/>
    </row>
    <row r="260" spans="1:10" x14ac:dyDescent="0.2">
      <c r="A260" s="2"/>
      <c r="B260" s="2"/>
      <c r="C260" s="4"/>
      <c r="D260" s="4"/>
      <c r="E260" s="63"/>
      <c r="F260" s="5"/>
      <c r="G260" s="8"/>
      <c r="H260" s="9"/>
      <c r="I260" s="9"/>
      <c r="J260" s="9"/>
    </row>
    <row r="261" spans="1:10" x14ac:dyDescent="0.2">
      <c r="A261" s="127"/>
      <c r="B261" s="131" t="s">
        <v>185</v>
      </c>
      <c r="C261" s="127"/>
      <c r="D261" s="127"/>
      <c r="E261" s="129"/>
      <c r="F261" s="132"/>
      <c r="G261" s="133" t="s">
        <v>1</v>
      </c>
      <c r="H261" s="133"/>
      <c r="I261" s="133"/>
      <c r="J261" s="133"/>
    </row>
    <row r="262" spans="1:10" ht="25.5" x14ac:dyDescent="0.2">
      <c r="A262" s="134" t="s">
        <v>0</v>
      </c>
      <c r="B262" s="134" t="s">
        <v>2</v>
      </c>
      <c r="C262" s="135" t="s">
        <v>11</v>
      </c>
      <c r="D262" s="135"/>
      <c r="E262" s="136" t="s">
        <v>3</v>
      </c>
      <c r="F262" s="137" t="s">
        <v>4</v>
      </c>
      <c r="G262" s="134" t="s">
        <v>5</v>
      </c>
      <c r="H262" s="134" t="s">
        <v>6</v>
      </c>
      <c r="I262" s="134" t="s">
        <v>7</v>
      </c>
      <c r="J262" s="138" t="s">
        <v>8</v>
      </c>
    </row>
    <row r="263" spans="1:10" x14ac:dyDescent="0.2">
      <c r="A263" s="127">
        <v>1</v>
      </c>
      <c r="B263" s="171" t="s">
        <v>84</v>
      </c>
      <c r="C263" s="141">
        <f>E263*2000</f>
        <v>5180800</v>
      </c>
      <c r="D263" s="141"/>
      <c r="E263" s="129">
        <v>2590.4</v>
      </c>
      <c r="F263" s="132">
        <v>1999</v>
      </c>
      <c r="G263" s="140" t="s">
        <v>85</v>
      </c>
      <c r="H263" s="140" t="s">
        <v>49</v>
      </c>
      <c r="I263" s="140" t="s">
        <v>49</v>
      </c>
      <c r="J263" s="140" t="s">
        <v>38</v>
      </c>
    </row>
    <row r="264" spans="1:10" x14ac:dyDescent="0.2">
      <c r="A264" s="127">
        <v>2</v>
      </c>
      <c r="B264" s="171" t="s">
        <v>10</v>
      </c>
      <c r="C264" s="141">
        <f>2758+412435.33+44621.22</f>
        <v>459814.55000000005</v>
      </c>
      <c r="D264" s="141"/>
      <c r="E264" s="129"/>
      <c r="F264" s="132"/>
      <c r="G264" s="140"/>
      <c r="H264" s="140"/>
      <c r="I264" s="140"/>
      <c r="J264" s="140"/>
    </row>
    <row r="265" spans="1:10" x14ac:dyDescent="0.2">
      <c r="A265" s="2"/>
      <c r="B265" s="2"/>
      <c r="C265" s="4"/>
      <c r="D265" s="4"/>
      <c r="E265" s="63"/>
      <c r="F265" s="5"/>
      <c r="G265" s="8"/>
      <c r="H265" s="9"/>
      <c r="I265" s="9"/>
      <c r="J265" s="9"/>
    </row>
    <row r="266" spans="1:10" x14ac:dyDescent="0.2">
      <c r="A266" s="127"/>
      <c r="B266" s="131" t="s">
        <v>22</v>
      </c>
      <c r="C266" s="127"/>
      <c r="D266" s="127"/>
      <c r="E266" s="129"/>
      <c r="F266" s="132"/>
      <c r="G266" s="133" t="s">
        <v>1</v>
      </c>
      <c r="H266" s="133"/>
      <c r="I266" s="133"/>
      <c r="J266" s="133"/>
    </row>
    <row r="267" spans="1:10" ht="25.5" x14ac:dyDescent="0.2">
      <c r="A267" s="134" t="s">
        <v>0</v>
      </c>
      <c r="B267" s="134" t="s">
        <v>2</v>
      </c>
      <c r="C267" s="135" t="s">
        <v>11</v>
      </c>
      <c r="D267" s="135"/>
      <c r="E267" s="136" t="s">
        <v>3</v>
      </c>
      <c r="F267" s="137" t="s">
        <v>4</v>
      </c>
      <c r="G267" s="134" t="s">
        <v>5</v>
      </c>
      <c r="H267" s="134" t="s">
        <v>6</v>
      </c>
      <c r="I267" s="134" t="s">
        <v>7</v>
      </c>
      <c r="J267" s="138" t="s">
        <v>8</v>
      </c>
    </row>
    <row r="268" spans="1:10" x14ac:dyDescent="0.2">
      <c r="A268" s="127">
        <v>1</v>
      </c>
      <c r="B268" s="171" t="s">
        <v>84</v>
      </c>
      <c r="C268" s="141">
        <f>E268*2000</f>
        <v>3000000</v>
      </c>
      <c r="D268" s="141"/>
      <c r="E268" s="129">
        <v>1500</v>
      </c>
      <c r="F268" s="132">
        <v>1995</v>
      </c>
      <c r="G268" s="140" t="s">
        <v>86</v>
      </c>
      <c r="H268" s="140" t="s">
        <v>87</v>
      </c>
      <c r="I268" s="140" t="s">
        <v>30</v>
      </c>
      <c r="J268" s="140" t="s">
        <v>88</v>
      </c>
    </row>
    <row r="269" spans="1:10" x14ac:dyDescent="0.2">
      <c r="A269" s="127">
        <v>2</v>
      </c>
      <c r="B269" s="171" t="s">
        <v>10</v>
      </c>
      <c r="C269" s="141">
        <f>1230+202.24+199+306.22+2087+1222+580+150+200+200+186+114+318+300+600+40+2139+1179+3738+425.78+100+552.27+1980+2250.42+200+1000+100+500+100+800+458+291.58+199+629.52+309+400+121674.08+109684.96</f>
        <v>256645.07</v>
      </c>
      <c r="D269" s="141"/>
      <c r="E269" s="129"/>
      <c r="F269" s="132"/>
      <c r="G269" s="140"/>
      <c r="H269" s="140"/>
      <c r="I269" s="140"/>
      <c r="J269" s="140"/>
    </row>
    <row r="270" spans="1:10" x14ac:dyDescent="0.2">
      <c r="A270" s="2"/>
      <c r="B270" s="2"/>
      <c r="C270" s="4"/>
      <c r="D270" s="4"/>
      <c r="E270" s="63"/>
      <c r="F270" s="5"/>
      <c r="G270" s="7"/>
      <c r="H270" s="7"/>
      <c r="I270" s="7"/>
      <c r="J270" s="7"/>
    </row>
    <row r="271" spans="1:10" x14ac:dyDescent="0.2">
      <c r="A271" s="127"/>
      <c r="B271" s="131" t="s">
        <v>23</v>
      </c>
      <c r="C271" s="127"/>
      <c r="D271" s="127"/>
      <c r="E271" s="129"/>
      <c r="F271" s="132"/>
      <c r="G271" s="133" t="s">
        <v>1</v>
      </c>
      <c r="H271" s="133"/>
      <c r="I271" s="133"/>
      <c r="J271" s="133"/>
    </row>
    <row r="272" spans="1:10" ht="25.5" x14ac:dyDescent="0.2">
      <c r="A272" s="134" t="s">
        <v>0</v>
      </c>
      <c r="B272" s="134" t="s">
        <v>2</v>
      </c>
      <c r="C272" s="135" t="s">
        <v>11</v>
      </c>
      <c r="D272" s="135"/>
      <c r="E272" s="136" t="s">
        <v>3</v>
      </c>
      <c r="F272" s="137" t="s">
        <v>4</v>
      </c>
      <c r="G272" s="134" t="s">
        <v>5</v>
      </c>
      <c r="H272" s="134" t="s">
        <v>6</v>
      </c>
      <c r="I272" s="134" t="s">
        <v>7</v>
      </c>
      <c r="J272" s="138" t="s">
        <v>8</v>
      </c>
    </row>
    <row r="273" spans="1:10" x14ac:dyDescent="0.2">
      <c r="A273" s="127">
        <v>1</v>
      </c>
      <c r="B273" s="171" t="s">
        <v>660</v>
      </c>
      <c r="C273" s="176">
        <v>8452205</v>
      </c>
      <c r="D273" s="128"/>
      <c r="E273" s="129">
        <v>1551</v>
      </c>
      <c r="F273" s="132">
        <v>2010</v>
      </c>
      <c r="G273" s="140" t="s">
        <v>89</v>
      </c>
      <c r="H273" s="177" t="s">
        <v>90</v>
      </c>
      <c r="I273" s="177" t="s">
        <v>91</v>
      </c>
      <c r="J273" s="177" t="s">
        <v>92</v>
      </c>
    </row>
    <row r="274" spans="1:10" x14ac:dyDescent="0.2">
      <c r="A274" s="127">
        <v>2</v>
      </c>
      <c r="B274" s="127" t="s">
        <v>10</v>
      </c>
      <c r="C274" s="178">
        <f>1950+7636+5291+519+431003.3+171927.91+5791</f>
        <v>624118.21</v>
      </c>
      <c r="D274" s="175"/>
      <c r="E274" s="129"/>
      <c r="F274" s="132"/>
      <c r="G274" s="140"/>
      <c r="H274" s="140"/>
      <c r="I274" s="140"/>
      <c r="J274" s="140"/>
    </row>
    <row r="275" spans="1:10" x14ac:dyDescent="0.2">
      <c r="A275" s="1"/>
      <c r="B275" s="1"/>
      <c r="C275" s="1"/>
      <c r="D275" s="1"/>
      <c r="E275" s="64"/>
      <c r="F275" s="1"/>
    </row>
  </sheetData>
  <mergeCells count="13">
    <mergeCell ref="G1:J1"/>
    <mergeCell ref="G199:J199"/>
    <mergeCell ref="G194:J194"/>
    <mergeCell ref="G95:J95"/>
    <mergeCell ref="G271:J271"/>
    <mergeCell ref="G205:J205"/>
    <mergeCell ref="G220:J220"/>
    <mergeCell ref="G261:J261"/>
    <mergeCell ref="G244:J244"/>
    <mergeCell ref="G266:J266"/>
    <mergeCell ref="G253:J253"/>
    <mergeCell ref="G214:J214"/>
    <mergeCell ref="G235:J2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1" workbookViewId="0">
      <selection activeCell="E32" sqref="E32"/>
    </sheetView>
  </sheetViews>
  <sheetFormatPr defaultRowHeight="15" x14ac:dyDescent="0.25"/>
  <cols>
    <col min="1" max="1" width="6.140625" customWidth="1"/>
    <col min="2" max="2" width="18.42578125" customWidth="1"/>
    <col min="3" max="3" width="24.5703125" customWidth="1"/>
    <col min="4" max="4" width="25.7109375" customWidth="1"/>
    <col min="5" max="5" width="19.85546875" customWidth="1"/>
    <col min="6" max="6" width="18" customWidth="1"/>
    <col min="8" max="8" width="22.5703125" customWidth="1"/>
    <col min="9" max="9" width="27" customWidth="1"/>
  </cols>
  <sheetData>
    <row r="1" spans="1:11" x14ac:dyDescent="0.25">
      <c r="A1" s="19" t="s">
        <v>0</v>
      </c>
      <c r="B1" s="19" t="s">
        <v>251</v>
      </c>
      <c r="C1" s="20" t="s">
        <v>252</v>
      </c>
      <c r="D1" s="19" t="s">
        <v>253</v>
      </c>
      <c r="E1" s="19" t="s">
        <v>254</v>
      </c>
      <c r="F1" s="19" t="s">
        <v>255</v>
      </c>
      <c r="G1" s="19" t="s">
        <v>256</v>
      </c>
      <c r="H1" s="21" t="s">
        <v>257</v>
      </c>
      <c r="I1" s="85" t="s">
        <v>258</v>
      </c>
      <c r="J1" s="88"/>
    </row>
    <row r="2" spans="1:11" x14ac:dyDescent="0.25">
      <c r="A2" s="28"/>
      <c r="B2" s="42" t="s">
        <v>259</v>
      </c>
      <c r="C2" s="29"/>
      <c r="D2" s="29"/>
      <c r="E2" s="29"/>
      <c r="F2" s="29"/>
      <c r="G2" s="29"/>
      <c r="H2" s="30"/>
      <c r="I2" s="31"/>
      <c r="J2" s="88"/>
    </row>
    <row r="3" spans="1:11" x14ac:dyDescent="0.25">
      <c r="A3" s="34" t="s">
        <v>260</v>
      </c>
      <c r="B3" s="82" t="s">
        <v>579</v>
      </c>
      <c r="C3" s="82" t="s">
        <v>581</v>
      </c>
      <c r="D3" s="34" t="s">
        <v>261</v>
      </c>
      <c r="E3" s="83">
        <v>1968</v>
      </c>
      <c r="F3" s="83">
        <v>5</v>
      </c>
      <c r="G3" s="34">
        <v>2013</v>
      </c>
      <c r="H3" s="84" t="s">
        <v>580</v>
      </c>
      <c r="I3" s="91">
        <v>83790</v>
      </c>
      <c r="J3" s="89"/>
      <c r="K3" s="90"/>
    </row>
    <row r="4" spans="1:11" x14ac:dyDescent="0.25">
      <c r="A4" s="34" t="s">
        <v>262</v>
      </c>
      <c r="B4" s="34" t="s">
        <v>263</v>
      </c>
      <c r="C4" s="35" t="s">
        <v>264</v>
      </c>
      <c r="D4" s="34" t="s">
        <v>261</v>
      </c>
      <c r="E4" s="34">
        <v>585</v>
      </c>
      <c r="F4" s="34">
        <v>5</v>
      </c>
      <c r="G4" s="34">
        <v>2007</v>
      </c>
      <c r="H4" s="33" t="s">
        <v>265</v>
      </c>
      <c r="I4" s="86">
        <v>21000</v>
      </c>
      <c r="J4" s="88"/>
    </row>
    <row r="5" spans="1:11" x14ac:dyDescent="0.25">
      <c r="A5" s="34" t="s">
        <v>266</v>
      </c>
      <c r="B5" s="34" t="s">
        <v>270</v>
      </c>
      <c r="C5" s="35" t="s">
        <v>271</v>
      </c>
      <c r="D5" s="34" t="s">
        <v>268</v>
      </c>
      <c r="E5" s="34">
        <v>6374</v>
      </c>
      <c r="F5" s="34">
        <v>6</v>
      </c>
      <c r="G5" s="36">
        <v>2011</v>
      </c>
      <c r="H5" s="37" t="s">
        <v>272</v>
      </c>
      <c r="I5" s="86">
        <v>589820</v>
      </c>
      <c r="J5" s="88"/>
    </row>
    <row r="6" spans="1:11" x14ac:dyDescent="0.25">
      <c r="A6" s="34" t="s">
        <v>269</v>
      </c>
      <c r="B6" s="34" t="s">
        <v>657</v>
      </c>
      <c r="C6" s="35" t="s">
        <v>658</v>
      </c>
      <c r="D6" s="35" t="s">
        <v>274</v>
      </c>
      <c r="E6" s="34">
        <v>1320</v>
      </c>
      <c r="F6" s="34" t="s">
        <v>30</v>
      </c>
      <c r="G6" s="36">
        <v>2008</v>
      </c>
      <c r="H6" s="37" t="s">
        <v>659</v>
      </c>
      <c r="I6" s="86" t="s">
        <v>30</v>
      </c>
      <c r="J6" s="88"/>
    </row>
    <row r="7" spans="1:11" x14ac:dyDescent="0.25">
      <c r="A7" s="34" t="s">
        <v>273</v>
      </c>
      <c r="B7" s="34" t="s">
        <v>276</v>
      </c>
      <c r="C7" s="35" t="s">
        <v>267</v>
      </c>
      <c r="D7" s="34" t="s">
        <v>268</v>
      </c>
      <c r="E7" s="34">
        <v>6830</v>
      </c>
      <c r="F7" s="34">
        <v>6</v>
      </c>
      <c r="G7" s="36">
        <v>1989</v>
      </c>
      <c r="H7" s="37" t="s">
        <v>277</v>
      </c>
      <c r="I7" s="86" t="s">
        <v>30</v>
      </c>
      <c r="J7" s="88"/>
    </row>
    <row r="8" spans="1:11" x14ac:dyDescent="0.25">
      <c r="A8" s="34" t="s">
        <v>275</v>
      </c>
      <c r="B8" s="34" t="s">
        <v>279</v>
      </c>
      <c r="C8" s="35" t="s">
        <v>280</v>
      </c>
      <c r="D8" s="34" t="s">
        <v>281</v>
      </c>
      <c r="E8" s="34">
        <v>8424</v>
      </c>
      <c r="F8" s="34">
        <v>6</v>
      </c>
      <c r="G8" s="36">
        <v>1974</v>
      </c>
      <c r="H8" s="37" t="s">
        <v>282</v>
      </c>
      <c r="I8" s="86" t="s">
        <v>30</v>
      </c>
      <c r="J8" s="88"/>
    </row>
    <row r="9" spans="1:11" x14ac:dyDescent="0.25">
      <c r="A9" s="34" t="s">
        <v>278</v>
      </c>
      <c r="B9" s="34" t="s">
        <v>284</v>
      </c>
      <c r="C9" s="35" t="s">
        <v>267</v>
      </c>
      <c r="D9" s="34" t="s">
        <v>268</v>
      </c>
      <c r="E9" s="34">
        <v>6830</v>
      </c>
      <c r="F9" s="34">
        <v>6</v>
      </c>
      <c r="G9" s="36">
        <v>1991</v>
      </c>
      <c r="H9" s="37" t="s">
        <v>285</v>
      </c>
      <c r="I9" s="86" t="s">
        <v>30</v>
      </c>
      <c r="J9" s="88"/>
    </row>
    <row r="10" spans="1:11" x14ac:dyDescent="0.25">
      <c r="A10" s="34" t="s">
        <v>283</v>
      </c>
      <c r="B10" s="34" t="s">
        <v>286</v>
      </c>
      <c r="C10" s="35" t="s">
        <v>287</v>
      </c>
      <c r="D10" s="34" t="s">
        <v>281</v>
      </c>
      <c r="E10" s="34">
        <v>2307</v>
      </c>
      <c r="F10" s="34">
        <v>6</v>
      </c>
      <c r="G10" s="36">
        <v>1976</v>
      </c>
      <c r="H10" s="37" t="s">
        <v>288</v>
      </c>
      <c r="I10" s="86" t="s">
        <v>30</v>
      </c>
      <c r="J10" s="88"/>
    </row>
    <row r="11" spans="1:11" x14ac:dyDescent="0.25">
      <c r="A11" s="35" t="s">
        <v>443</v>
      </c>
      <c r="B11" s="34" t="s">
        <v>290</v>
      </c>
      <c r="C11" s="35" t="s">
        <v>291</v>
      </c>
      <c r="D11" s="34" t="s">
        <v>261</v>
      </c>
      <c r="E11" s="34">
        <v>1998</v>
      </c>
      <c r="F11" s="34">
        <v>9</v>
      </c>
      <c r="G11" s="34">
        <v>2002</v>
      </c>
      <c r="H11" s="81" t="s">
        <v>292</v>
      </c>
      <c r="I11" s="86">
        <v>16000</v>
      </c>
      <c r="J11" s="88"/>
    </row>
    <row r="12" spans="1:11" x14ac:dyDescent="0.25">
      <c r="A12" s="28"/>
      <c r="B12" s="42" t="s">
        <v>289</v>
      </c>
      <c r="C12" s="29"/>
      <c r="D12" s="29"/>
      <c r="E12" s="29"/>
      <c r="F12" s="29"/>
      <c r="G12" s="29"/>
      <c r="H12" s="30"/>
      <c r="I12" s="31"/>
      <c r="J12" s="88"/>
    </row>
    <row r="13" spans="1:11" x14ac:dyDescent="0.25">
      <c r="A13" s="12" t="s">
        <v>293</v>
      </c>
      <c r="B13" s="14" t="s">
        <v>294</v>
      </c>
      <c r="C13" s="32" t="s">
        <v>295</v>
      </c>
      <c r="D13" s="12" t="s">
        <v>261</v>
      </c>
      <c r="E13" s="12">
        <v>2198</v>
      </c>
      <c r="F13" s="12">
        <v>9</v>
      </c>
      <c r="G13" s="12">
        <v>2008</v>
      </c>
      <c r="H13" s="41" t="s">
        <v>296</v>
      </c>
      <c r="I13" s="87">
        <v>54000</v>
      </c>
      <c r="J13" s="88"/>
    </row>
    <row r="14" spans="1:11" x14ac:dyDescent="0.25">
      <c r="A14" s="44">
        <v>12</v>
      </c>
      <c r="B14" s="45" t="s">
        <v>314</v>
      </c>
      <c r="C14" s="43" t="s">
        <v>297</v>
      </c>
      <c r="D14" s="44" t="s">
        <v>261</v>
      </c>
      <c r="E14" s="44">
        <v>2198</v>
      </c>
      <c r="F14" s="44">
        <v>9</v>
      </c>
      <c r="G14" s="44">
        <v>2012</v>
      </c>
      <c r="H14" s="46" t="s">
        <v>298</v>
      </c>
      <c r="I14" s="87">
        <v>95500</v>
      </c>
      <c r="J14" s="88"/>
    </row>
    <row r="15" spans="1:11" x14ac:dyDescent="0.25">
      <c r="A15" s="18"/>
      <c r="B15" s="38"/>
      <c r="C15" s="22"/>
      <c r="D15" s="18"/>
      <c r="E15" s="18"/>
      <c r="F15" s="18"/>
      <c r="G15" s="18"/>
      <c r="H15" s="39"/>
      <c r="I15" s="40"/>
    </row>
    <row r="16" spans="1:11" x14ac:dyDescent="0.25">
      <c r="A16" s="18"/>
      <c r="B16" s="38"/>
      <c r="C16" s="22"/>
      <c r="D16" s="18"/>
      <c r="E16" s="18"/>
      <c r="F16" s="18"/>
      <c r="G16" s="18"/>
      <c r="H16" s="39"/>
      <c r="I16" s="40"/>
    </row>
    <row r="17" spans="1:9" x14ac:dyDescent="0.25">
      <c r="A17" s="18"/>
      <c r="B17" s="38"/>
      <c r="C17" s="22"/>
      <c r="D17" s="18"/>
      <c r="E17" s="18"/>
      <c r="F17" s="18"/>
      <c r="G17" s="18"/>
      <c r="H17" s="39"/>
      <c r="I17" s="40"/>
    </row>
    <row r="18" spans="1:9" x14ac:dyDescent="0.25">
      <c r="A18" s="18"/>
      <c r="B18" s="13"/>
      <c r="C18" s="22"/>
      <c r="D18" s="23"/>
      <c r="E18" s="23"/>
      <c r="F18" s="23"/>
      <c r="G18" s="23"/>
      <c r="H18" s="24"/>
      <c r="I18" s="15"/>
    </row>
    <row r="19" spans="1:9" x14ac:dyDescent="0.25">
      <c r="A19" s="18"/>
      <c r="B19" s="13"/>
      <c r="C19" s="22"/>
      <c r="D19" s="23"/>
      <c r="E19" s="23"/>
      <c r="F19" s="23"/>
      <c r="G19" s="23"/>
      <c r="H19" s="24"/>
      <c r="I19" s="15"/>
    </row>
    <row r="20" spans="1:9" x14ac:dyDescent="0.25">
      <c r="A20" s="18"/>
      <c r="B20" s="13"/>
      <c r="C20" s="22"/>
      <c r="D20" s="23"/>
      <c r="E20" s="23"/>
      <c r="F20" s="23"/>
      <c r="G20" s="23"/>
      <c r="H20" s="24"/>
      <c r="I20" s="15"/>
    </row>
    <row r="21" spans="1:9" x14ac:dyDescent="0.25">
      <c r="A21" s="25"/>
      <c r="B21" s="13"/>
      <c r="C21" s="17"/>
      <c r="D21" s="16"/>
      <c r="E21" s="16"/>
      <c r="F21" s="16"/>
      <c r="G21" s="16"/>
      <c r="H21" s="26"/>
      <c r="I21" s="27"/>
    </row>
    <row r="23" spans="1:9" x14ac:dyDescent="0.25">
      <c r="A23" s="61" t="s">
        <v>0</v>
      </c>
      <c r="B23" s="61" t="s">
        <v>299</v>
      </c>
      <c r="C23" s="61" t="s">
        <v>300</v>
      </c>
      <c r="D23" s="61" t="s">
        <v>301</v>
      </c>
      <c r="E23" s="61" t="s">
        <v>302</v>
      </c>
      <c r="F23" s="77" t="s">
        <v>303</v>
      </c>
      <c r="G23" s="61" t="s">
        <v>304</v>
      </c>
      <c r="H23" s="61" t="s">
        <v>305</v>
      </c>
      <c r="I23" s="78"/>
    </row>
    <row r="24" spans="1:9" x14ac:dyDescent="0.25">
      <c r="A24" s="34">
        <v>1</v>
      </c>
      <c r="B24" s="69" t="s">
        <v>306</v>
      </c>
      <c r="C24" s="34"/>
      <c r="D24" s="34" t="s">
        <v>307</v>
      </c>
      <c r="E24" s="34"/>
      <c r="F24" s="70">
        <v>15700</v>
      </c>
      <c r="G24" s="34"/>
      <c r="H24" s="34"/>
      <c r="I24" s="102" t="s">
        <v>308</v>
      </c>
    </row>
    <row r="25" spans="1:9" x14ac:dyDescent="0.25">
      <c r="A25" s="34">
        <v>2</v>
      </c>
      <c r="B25" s="69" t="s">
        <v>306</v>
      </c>
      <c r="C25" s="34"/>
      <c r="D25" s="34" t="s">
        <v>307</v>
      </c>
      <c r="E25" s="34"/>
      <c r="F25" s="70">
        <v>15700</v>
      </c>
      <c r="G25" s="69"/>
      <c r="H25" s="34"/>
      <c r="I25" s="103"/>
    </row>
    <row r="26" spans="1:9" x14ac:dyDescent="0.25">
      <c r="A26" s="34">
        <v>3</v>
      </c>
      <c r="B26" s="69" t="s">
        <v>309</v>
      </c>
      <c r="C26" s="34" t="s">
        <v>310</v>
      </c>
      <c r="D26" s="34" t="s">
        <v>311</v>
      </c>
      <c r="E26" s="34"/>
      <c r="F26" s="70">
        <v>7672.56</v>
      </c>
      <c r="G26" s="69"/>
      <c r="H26" s="69"/>
      <c r="I26" s="104"/>
    </row>
    <row r="27" spans="1:9" x14ac:dyDescent="0.25">
      <c r="A27" s="34">
        <v>4</v>
      </c>
      <c r="B27" s="69" t="s">
        <v>68</v>
      </c>
      <c r="C27" s="34" t="s">
        <v>312</v>
      </c>
      <c r="D27" s="69"/>
      <c r="E27" s="34"/>
      <c r="F27" s="70">
        <v>6998</v>
      </c>
      <c r="G27" s="79"/>
      <c r="H27" s="79"/>
      <c r="I27" s="80" t="s">
        <v>313</v>
      </c>
    </row>
    <row r="30" spans="1:9" x14ac:dyDescent="0.25">
      <c r="F30" s="54"/>
    </row>
  </sheetData>
  <mergeCells count="1">
    <mergeCell ref="I24:I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44" workbookViewId="0">
      <selection activeCell="C179" sqref="C179"/>
    </sheetView>
  </sheetViews>
  <sheetFormatPr defaultRowHeight="15" x14ac:dyDescent="0.25"/>
  <cols>
    <col min="1" max="1" width="9.140625" style="56"/>
    <col min="2" max="2" width="29.28515625" style="56" customWidth="1"/>
    <col min="3" max="3" width="30" style="56" customWidth="1"/>
    <col min="4" max="5" width="9.140625" style="56"/>
    <col min="6" max="6" width="11.85546875" style="56" bestFit="1" customWidth="1"/>
    <col min="7" max="16384" width="9.140625" style="56"/>
  </cols>
  <sheetData>
    <row r="1" spans="1:3" ht="15.75" thickTop="1" x14ac:dyDescent="0.25">
      <c r="A1" s="51" t="s">
        <v>315</v>
      </c>
      <c r="B1" s="52" t="s">
        <v>2</v>
      </c>
      <c r="C1" s="53" t="s">
        <v>11</v>
      </c>
    </row>
    <row r="2" spans="1:3" x14ac:dyDescent="0.25">
      <c r="A2" s="105" t="s">
        <v>12</v>
      </c>
      <c r="B2" s="106"/>
      <c r="C2" s="107"/>
    </row>
    <row r="3" spans="1:3" x14ac:dyDescent="0.25">
      <c r="A3" s="47">
        <v>1</v>
      </c>
      <c r="B3" s="48" t="s">
        <v>429</v>
      </c>
      <c r="C3" s="65">
        <f>921803.71+45814.66</f>
        <v>967618.37</v>
      </c>
    </row>
    <row r="4" spans="1:3" x14ac:dyDescent="0.25">
      <c r="A4" s="47">
        <v>2</v>
      </c>
      <c r="B4" s="48" t="s">
        <v>430</v>
      </c>
      <c r="C4" s="65">
        <v>23495.93</v>
      </c>
    </row>
    <row r="5" spans="1:3" x14ac:dyDescent="0.25">
      <c r="A5" s="47">
        <v>3</v>
      </c>
      <c r="B5" s="48" t="s">
        <v>431</v>
      </c>
      <c r="C5" s="65">
        <f>1217.7+811.8+870+870</f>
        <v>3769.5</v>
      </c>
    </row>
    <row r="6" spans="1:3" x14ac:dyDescent="0.25">
      <c r="A6" s="47">
        <v>4</v>
      </c>
      <c r="B6" s="48" t="s">
        <v>432</v>
      </c>
      <c r="C6" s="65">
        <v>442822.72</v>
      </c>
    </row>
    <row r="7" spans="1:3" x14ac:dyDescent="0.25">
      <c r="A7" s="47">
        <v>5</v>
      </c>
      <c r="B7" s="48" t="s">
        <v>433</v>
      </c>
      <c r="C7" s="65">
        <v>44993.599999999999</v>
      </c>
    </row>
    <row r="8" spans="1:3" x14ac:dyDescent="0.25">
      <c r="A8" s="47">
        <v>6</v>
      </c>
      <c r="B8" s="48" t="s">
        <v>428</v>
      </c>
      <c r="C8" s="65">
        <v>118384.3</v>
      </c>
    </row>
    <row r="9" spans="1:3" x14ac:dyDescent="0.25">
      <c r="A9" s="47">
        <v>7</v>
      </c>
      <c r="B9" s="48" t="s">
        <v>428</v>
      </c>
      <c r="C9" s="65">
        <v>41832.78</v>
      </c>
    </row>
    <row r="10" spans="1:3" x14ac:dyDescent="0.25">
      <c r="A10" s="47">
        <v>8</v>
      </c>
      <c r="B10" s="48" t="s">
        <v>319</v>
      </c>
      <c r="C10" s="65">
        <v>8052</v>
      </c>
    </row>
    <row r="11" spans="1:3" x14ac:dyDescent="0.25">
      <c r="A11" s="47">
        <v>9</v>
      </c>
      <c r="B11" s="48" t="s">
        <v>434</v>
      </c>
      <c r="C11" s="65">
        <v>39631.699999999997</v>
      </c>
    </row>
    <row r="12" spans="1:3" x14ac:dyDescent="0.25">
      <c r="A12" s="47">
        <v>10</v>
      </c>
      <c r="B12" s="48" t="s">
        <v>435</v>
      </c>
      <c r="C12" s="65">
        <v>57442.48</v>
      </c>
    </row>
    <row r="13" spans="1:3" x14ac:dyDescent="0.25">
      <c r="A13" s="47">
        <v>11</v>
      </c>
      <c r="B13" s="48" t="s">
        <v>318</v>
      </c>
      <c r="C13" s="65">
        <v>40845.599999999999</v>
      </c>
    </row>
    <row r="14" spans="1:3" x14ac:dyDescent="0.25">
      <c r="A14" s="47">
        <v>12</v>
      </c>
      <c r="B14" s="48" t="s">
        <v>436</v>
      </c>
      <c r="C14" s="65">
        <f>3*1495.8</f>
        <v>4487.3999999999996</v>
      </c>
    </row>
    <row r="15" spans="1:3" x14ac:dyDescent="0.25">
      <c r="A15" s="47">
        <v>13</v>
      </c>
      <c r="B15" s="48" t="s">
        <v>437</v>
      </c>
      <c r="C15" s="65">
        <v>9768.5400000000009</v>
      </c>
    </row>
    <row r="16" spans="1:3" x14ac:dyDescent="0.25">
      <c r="A16" s="105" t="s">
        <v>13</v>
      </c>
      <c r="B16" s="106"/>
      <c r="C16" s="107"/>
    </row>
    <row r="17" spans="1:3" x14ac:dyDescent="0.25">
      <c r="A17" s="47">
        <v>1</v>
      </c>
      <c r="B17" s="48" t="s">
        <v>316</v>
      </c>
      <c r="C17" s="50">
        <v>57348.34</v>
      </c>
    </row>
    <row r="18" spans="1:3" x14ac:dyDescent="0.25">
      <c r="A18" s="47">
        <v>2</v>
      </c>
      <c r="B18" s="48" t="s">
        <v>317</v>
      </c>
      <c r="C18" s="50">
        <v>3843</v>
      </c>
    </row>
    <row r="19" spans="1:3" x14ac:dyDescent="0.25">
      <c r="A19" s="47">
        <v>3</v>
      </c>
      <c r="B19" s="48" t="s">
        <v>320</v>
      </c>
      <c r="C19" s="65">
        <v>2040.41</v>
      </c>
    </row>
    <row r="20" spans="1:3" x14ac:dyDescent="0.25">
      <c r="A20" s="108" t="s">
        <v>14</v>
      </c>
      <c r="B20" s="109"/>
      <c r="C20" s="110"/>
    </row>
    <row r="21" spans="1:3" s="58" customFormat="1" x14ac:dyDescent="0.25">
      <c r="A21" s="66">
        <v>1</v>
      </c>
      <c r="B21" s="67" t="s">
        <v>338</v>
      </c>
      <c r="C21" s="68">
        <f>(7*5960.92)+2993.02+3240+3341+3425+3425+3496+3496</f>
        <v>65142.46</v>
      </c>
    </row>
    <row r="22" spans="1:3" s="58" customFormat="1" x14ac:dyDescent="0.25">
      <c r="A22" s="66">
        <v>2</v>
      </c>
      <c r="B22" s="67" t="s">
        <v>339</v>
      </c>
      <c r="C22" s="68">
        <v>6348.27</v>
      </c>
    </row>
    <row r="23" spans="1:3" s="58" customFormat="1" x14ac:dyDescent="0.25">
      <c r="A23" s="66">
        <v>3</v>
      </c>
      <c r="B23" s="67" t="s">
        <v>340</v>
      </c>
      <c r="C23" s="68">
        <v>14760</v>
      </c>
    </row>
    <row r="24" spans="1:3" s="58" customFormat="1" x14ac:dyDescent="0.25">
      <c r="A24" s="66">
        <v>4</v>
      </c>
      <c r="B24" s="67" t="s">
        <v>341</v>
      </c>
      <c r="C24" s="68">
        <v>1503.04</v>
      </c>
    </row>
    <row r="25" spans="1:3" s="58" customFormat="1" x14ac:dyDescent="0.25">
      <c r="A25" s="66">
        <v>5</v>
      </c>
      <c r="B25" s="67" t="s">
        <v>342</v>
      </c>
      <c r="C25" s="68">
        <v>1842.2</v>
      </c>
    </row>
    <row r="26" spans="1:3" s="58" customFormat="1" x14ac:dyDescent="0.25">
      <c r="A26" s="66">
        <v>6</v>
      </c>
      <c r="B26" s="67" t="s">
        <v>343</v>
      </c>
      <c r="C26" s="68">
        <v>8479</v>
      </c>
    </row>
    <row r="27" spans="1:3" s="58" customFormat="1" x14ac:dyDescent="0.25">
      <c r="A27" s="66">
        <v>7</v>
      </c>
      <c r="B27" s="67" t="s">
        <v>344</v>
      </c>
      <c r="C27" s="68">
        <v>3440.4</v>
      </c>
    </row>
    <row r="28" spans="1:3" s="58" customFormat="1" x14ac:dyDescent="0.25">
      <c r="A28" s="66">
        <v>8</v>
      </c>
      <c r="B28" s="67" t="s">
        <v>345</v>
      </c>
      <c r="C28" s="68">
        <f>2*512.4</f>
        <v>1024.8</v>
      </c>
    </row>
    <row r="29" spans="1:3" s="58" customFormat="1" x14ac:dyDescent="0.25">
      <c r="A29" s="66">
        <v>9</v>
      </c>
      <c r="B29" s="67" t="s">
        <v>346</v>
      </c>
      <c r="C29" s="68">
        <v>649</v>
      </c>
    </row>
    <row r="30" spans="1:3" s="58" customFormat="1" x14ac:dyDescent="0.25">
      <c r="A30" s="66">
        <v>10</v>
      </c>
      <c r="B30" s="67" t="s">
        <v>347</v>
      </c>
      <c r="C30" s="68">
        <v>20972.81</v>
      </c>
    </row>
    <row r="31" spans="1:3" x14ac:dyDescent="0.25">
      <c r="A31" s="105" t="s">
        <v>15</v>
      </c>
      <c r="B31" s="106"/>
      <c r="C31" s="107"/>
    </row>
    <row r="32" spans="1:3" x14ac:dyDescent="0.25">
      <c r="A32" s="34">
        <v>1</v>
      </c>
      <c r="B32" s="69" t="s">
        <v>427</v>
      </c>
      <c r="C32" s="70">
        <f>6*5960.92</f>
        <v>35765.520000000004</v>
      </c>
    </row>
    <row r="33" spans="1:3" x14ac:dyDescent="0.25">
      <c r="A33" s="34">
        <v>2</v>
      </c>
      <c r="B33" s="69" t="s">
        <v>347</v>
      </c>
      <c r="C33" s="70">
        <v>10622.26</v>
      </c>
    </row>
    <row r="34" spans="1:3" x14ac:dyDescent="0.25">
      <c r="A34" s="105" t="s">
        <v>16</v>
      </c>
      <c r="B34" s="106"/>
      <c r="C34" s="107"/>
    </row>
    <row r="35" spans="1:3" x14ac:dyDescent="0.25">
      <c r="A35" s="47">
        <v>1</v>
      </c>
      <c r="B35" s="71" t="s">
        <v>416</v>
      </c>
      <c r="C35" s="50">
        <v>105740.25</v>
      </c>
    </row>
    <row r="36" spans="1:3" x14ac:dyDescent="0.25">
      <c r="A36" s="47">
        <v>2</v>
      </c>
      <c r="B36" s="71" t="s">
        <v>418</v>
      </c>
      <c r="C36" s="50">
        <v>1092.28</v>
      </c>
    </row>
    <row r="37" spans="1:3" x14ac:dyDescent="0.25">
      <c r="A37" s="47">
        <v>3</v>
      </c>
      <c r="B37" s="71" t="s">
        <v>417</v>
      </c>
      <c r="C37" s="50">
        <v>7601</v>
      </c>
    </row>
    <row r="38" spans="1:3" x14ac:dyDescent="0.25">
      <c r="A38" s="47">
        <v>4</v>
      </c>
      <c r="B38" s="71" t="s">
        <v>419</v>
      </c>
      <c r="C38" s="50">
        <v>138093.38</v>
      </c>
    </row>
    <row r="39" spans="1:3" x14ac:dyDescent="0.25">
      <c r="A39" s="47">
        <v>5</v>
      </c>
      <c r="B39" s="71" t="s">
        <v>420</v>
      </c>
      <c r="C39" s="50">
        <v>15454.8</v>
      </c>
    </row>
    <row r="40" spans="1:3" x14ac:dyDescent="0.25">
      <c r="A40" s="47">
        <v>6</v>
      </c>
      <c r="B40" s="71" t="s">
        <v>421</v>
      </c>
      <c r="C40" s="50">
        <v>8670.1</v>
      </c>
    </row>
    <row r="41" spans="1:3" x14ac:dyDescent="0.25">
      <c r="A41" s="47">
        <v>7</v>
      </c>
      <c r="B41" s="71" t="s">
        <v>422</v>
      </c>
      <c r="C41" s="50">
        <v>8608.69</v>
      </c>
    </row>
    <row r="42" spans="1:3" x14ac:dyDescent="0.25">
      <c r="A42" s="47">
        <v>8</v>
      </c>
      <c r="B42" s="71" t="s">
        <v>423</v>
      </c>
      <c r="C42" s="50">
        <v>156770.23000000001</v>
      </c>
    </row>
    <row r="43" spans="1:3" x14ac:dyDescent="0.25">
      <c r="A43" s="47">
        <v>9</v>
      </c>
      <c r="B43" s="71" t="s">
        <v>424</v>
      </c>
      <c r="C43" s="50">
        <v>9371.98</v>
      </c>
    </row>
    <row r="44" spans="1:3" x14ac:dyDescent="0.25">
      <c r="A44" s="47">
        <v>10</v>
      </c>
      <c r="B44" s="71" t="s">
        <v>425</v>
      </c>
      <c r="C44" s="50">
        <v>12274.76</v>
      </c>
    </row>
    <row r="45" spans="1:3" x14ac:dyDescent="0.25">
      <c r="A45" s="47">
        <v>11</v>
      </c>
      <c r="B45" s="101" t="s">
        <v>656</v>
      </c>
      <c r="C45" s="50">
        <v>6499</v>
      </c>
    </row>
    <row r="46" spans="1:3" x14ac:dyDescent="0.25">
      <c r="A46" s="47">
        <v>12</v>
      </c>
      <c r="B46" s="71" t="s">
        <v>426</v>
      </c>
      <c r="C46" s="50">
        <v>3865.28</v>
      </c>
    </row>
    <row r="47" spans="1:3" x14ac:dyDescent="0.25">
      <c r="A47" s="105" t="s">
        <v>17</v>
      </c>
      <c r="B47" s="106"/>
      <c r="C47" s="107"/>
    </row>
    <row r="48" spans="1:3" x14ac:dyDescent="0.25">
      <c r="A48" s="47">
        <v>3</v>
      </c>
      <c r="B48" s="71" t="s">
        <v>402</v>
      </c>
      <c r="C48" s="50">
        <v>41159.040000000001</v>
      </c>
    </row>
    <row r="49" spans="1:6" x14ac:dyDescent="0.25">
      <c r="A49" s="47">
        <v>4</v>
      </c>
      <c r="B49" s="71" t="s">
        <v>403</v>
      </c>
      <c r="C49" s="50">
        <v>1001.99</v>
      </c>
      <c r="F49" s="60"/>
    </row>
    <row r="50" spans="1:6" x14ac:dyDescent="0.25">
      <c r="A50" s="47">
        <v>5</v>
      </c>
      <c r="B50" s="71" t="s">
        <v>403</v>
      </c>
      <c r="C50" s="50">
        <v>1917</v>
      </c>
    </row>
    <row r="51" spans="1:6" x14ac:dyDescent="0.25">
      <c r="A51" s="47">
        <v>9</v>
      </c>
      <c r="B51" s="71" t="s">
        <v>404</v>
      </c>
      <c r="C51" s="50">
        <v>1845</v>
      </c>
    </row>
    <row r="52" spans="1:6" x14ac:dyDescent="0.25">
      <c r="A52" s="47">
        <v>12</v>
      </c>
      <c r="B52" s="71" t="s">
        <v>369</v>
      </c>
      <c r="C52" s="50">
        <v>359</v>
      </c>
    </row>
    <row r="53" spans="1:6" x14ac:dyDescent="0.25">
      <c r="A53" s="47">
        <v>15</v>
      </c>
      <c r="B53" s="71" t="s">
        <v>378</v>
      </c>
      <c r="C53" s="50">
        <v>1599</v>
      </c>
    </row>
    <row r="54" spans="1:6" x14ac:dyDescent="0.25">
      <c r="A54" s="47">
        <v>17</v>
      </c>
      <c r="B54" s="71" t="s">
        <v>405</v>
      </c>
      <c r="C54" s="50">
        <v>1987</v>
      </c>
    </row>
    <row r="55" spans="1:6" x14ac:dyDescent="0.25">
      <c r="A55" s="47">
        <v>18</v>
      </c>
      <c r="B55" s="71" t="s">
        <v>405</v>
      </c>
      <c r="C55" s="50">
        <v>1295</v>
      </c>
    </row>
    <row r="56" spans="1:6" x14ac:dyDescent="0.25">
      <c r="A56" s="47">
        <v>19</v>
      </c>
      <c r="B56" s="71" t="s">
        <v>406</v>
      </c>
      <c r="C56" s="50">
        <v>6499</v>
      </c>
    </row>
    <row r="57" spans="1:6" x14ac:dyDescent="0.25">
      <c r="A57" s="105" t="s">
        <v>18</v>
      </c>
      <c r="B57" s="106"/>
      <c r="C57" s="107"/>
    </row>
    <row r="58" spans="1:6" x14ac:dyDescent="0.25">
      <c r="A58" s="49">
        <v>1</v>
      </c>
      <c r="B58" s="72" t="s">
        <v>348</v>
      </c>
      <c r="C58" s="50">
        <v>3029</v>
      </c>
    </row>
    <row r="59" spans="1:6" x14ac:dyDescent="0.25">
      <c r="A59" s="49">
        <v>2</v>
      </c>
      <c r="B59" s="72" t="s">
        <v>348</v>
      </c>
      <c r="C59" s="50">
        <v>3029.01</v>
      </c>
    </row>
    <row r="60" spans="1:6" x14ac:dyDescent="0.25">
      <c r="A60" s="49">
        <v>3</v>
      </c>
      <c r="B60" s="72" t="s">
        <v>348</v>
      </c>
      <c r="C60" s="50">
        <v>1954</v>
      </c>
    </row>
    <row r="61" spans="1:6" x14ac:dyDescent="0.25">
      <c r="A61" s="49">
        <v>4</v>
      </c>
      <c r="B61" s="72" t="s">
        <v>348</v>
      </c>
      <c r="C61" s="50">
        <v>1954</v>
      </c>
    </row>
    <row r="62" spans="1:6" x14ac:dyDescent="0.25">
      <c r="A62" s="49">
        <v>5</v>
      </c>
      <c r="B62" s="72" t="s">
        <v>348</v>
      </c>
      <c r="C62" s="50">
        <v>1954</v>
      </c>
    </row>
    <row r="63" spans="1:6" x14ac:dyDescent="0.25">
      <c r="A63" s="49">
        <v>6</v>
      </c>
      <c r="B63" s="72" t="s">
        <v>348</v>
      </c>
      <c r="C63" s="50">
        <v>1954</v>
      </c>
    </row>
    <row r="64" spans="1:6" x14ac:dyDescent="0.25">
      <c r="A64" s="49">
        <v>7</v>
      </c>
      <c r="B64" s="72" t="s">
        <v>348</v>
      </c>
      <c r="C64" s="50">
        <v>1954</v>
      </c>
    </row>
    <row r="65" spans="1:3" x14ac:dyDescent="0.25">
      <c r="A65" s="49">
        <v>8</v>
      </c>
      <c r="B65" s="72" t="s">
        <v>348</v>
      </c>
      <c r="C65" s="50">
        <v>1954</v>
      </c>
    </row>
    <row r="66" spans="1:3" x14ac:dyDescent="0.25">
      <c r="A66" s="49">
        <v>9</v>
      </c>
      <c r="B66" s="72" t="s">
        <v>348</v>
      </c>
      <c r="C66" s="50">
        <v>1954</v>
      </c>
    </row>
    <row r="67" spans="1:3" x14ac:dyDescent="0.25">
      <c r="A67" s="49">
        <v>10</v>
      </c>
      <c r="B67" s="72" t="s">
        <v>348</v>
      </c>
      <c r="C67" s="50">
        <v>1954</v>
      </c>
    </row>
    <row r="68" spans="1:3" x14ac:dyDescent="0.25">
      <c r="A68" s="49">
        <v>11</v>
      </c>
      <c r="B68" s="72" t="s">
        <v>348</v>
      </c>
      <c r="C68" s="50">
        <v>1954</v>
      </c>
    </row>
    <row r="69" spans="1:3" x14ac:dyDescent="0.25">
      <c r="A69" s="49">
        <v>12</v>
      </c>
      <c r="B69" s="72" t="s">
        <v>348</v>
      </c>
      <c r="C69" s="50">
        <v>1954</v>
      </c>
    </row>
    <row r="70" spans="1:3" x14ac:dyDescent="0.25">
      <c r="A70" s="49">
        <v>13</v>
      </c>
      <c r="B70" s="72" t="s">
        <v>348</v>
      </c>
      <c r="C70" s="50">
        <v>1954</v>
      </c>
    </row>
    <row r="71" spans="1:3" x14ac:dyDescent="0.25">
      <c r="A71" s="49">
        <v>14</v>
      </c>
      <c r="B71" s="72" t="s">
        <v>348</v>
      </c>
      <c r="C71" s="50">
        <v>1954</v>
      </c>
    </row>
    <row r="72" spans="1:3" x14ac:dyDescent="0.25">
      <c r="A72" s="49">
        <v>15</v>
      </c>
      <c r="B72" s="72" t="s">
        <v>348</v>
      </c>
      <c r="C72" s="50">
        <v>1954</v>
      </c>
    </row>
    <row r="73" spans="1:3" x14ac:dyDescent="0.25">
      <c r="A73" s="49">
        <v>16</v>
      </c>
      <c r="B73" s="72" t="s">
        <v>348</v>
      </c>
      <c r="C73" s="50">
        <v>1954</v>
      </c>
    </row>
    <row r="74" spans="1:3" x14ac:dyDescent="0.25">
      <c r="A74" s="49">
        <v>17</v>
      </c>
      <c r="B74" s="72" t="s">
        <v>348</v>
      </c>
      <c r="C74" s="50">
        <v>2733</v>
      </c>
    </row>
    <row r="75" spans="1:3" x14ac:dyDescent="0.25">
      <c r="A75" s="49">
        <v>18</v>
      </c>
      <c r="B75" s="72" t="s">
        <v>368</v>
      </c>
      <c r="C75" s="50">
        <v>369.99</v>
      </c>
    </row>
    <row r="76" spans="1:3" x14ac:dyDescent="0.25">
      <c r="A76" s="49">
        <v>19</v>
      </c>
      <c r="B76" s="72" t="s">
        <v>368</v>
      </c>
      <c r="C76" s="50">
        <v>689</v>
      </c>
    </row>
    <row r="77" spans="1:3" x14ac:dyDescent="0.25">
      <c r="A77" s="49">
        <v>20</v>
      </c>
      <c r="B77" s="72" t="s">
        <v>407</v>
      </c>
      <c r="C77" s="50">
        <v>10000</v>
      </c>
    </row>
    <row r="78" spans="1:3" x14ac:dyDescent="0.25">
      <c r="A78" s="49">
        <v>21</v>
      </c>
      <c r="B78" s="72" t="s">
        <v>372</v>
      </c>
      <c r="C78" s="50">
        <v>1700</v>
      </c>
    </row>
    <row r="79" spans="1:3" x14ac:dyDescent="0.25">
      <c r="A79" s="49">
        <v>22</v>
      </c>
      <c r="B79" s="72" t="s">
        <v>372</v>
      </c>
      <c r="C79" s="50">
        <v>2119</v>
      </c>
    </row>
    <row r="80" spans="1:3" x14ac:dyDescent="0.25">
      <c r="A80" s="49">
        <v>23</v>
      </c>
      <c r="B80" s="72" t="s">
        <v>381</v>
      </c>
      <c r="C80" s="50">
        <v>1966.28</v>
      </c>
    </row>
    <row r="81" spans="1:6" x14ac:dyDescent="0.25">
      <c r="A81" s="105" t="s">
        <v>19</v>
      </c>
      <c r="B81" s="106"/>
      <c r="C81" s="107"/>
    </row>
    <row r="82" spans="1:6" x14ac:dyDescent="0.25">
      <c r="A82" s="47">
        <v>1</v>
      </c>
      <c r="B82" s="48" t="s">
        <v>348</v>
      </c>
      <c r="C82" s="50">
        <v>2000</v>
      </c>
    </row>
    <row r="83" spans="1:6" x14ac:dyDescent="0.25">
      <c r="A83" s="47">
        <v>2</v>
      </c>
      <c r="B83" s="48" t="s">
        <v>348</v>
      </c>
      <c r="C83" s="50">
        <v>2000</v>
      </c>
    </row>
    <row r="84" spans="1:6" x14ac:dyDescent="0.25">
      <c r="A84" s="47">
        <v>3</v>
      </c>
      <c r="B84" s="48" t="s">
        <v>348</v>
      </c>
      <c r="C84" s="50">
        <v>2000</v>
      </c>
    </row>
    <row r="85" spans="1:6" x14ac:dyDescent="0.25">
      <c r="A85" s="47">
        <v>4</v>
      </c>
      <c r="B85" s="48" t="s">
        <v>348</v>
      </c>
      <c r="C85" s="50">
        <v>2000</v>
      </c>
      <c r="F85" s="60"/>
    </row>
    <row r="86" spans="1:6" x14ac:dyDescent="0.25">
      <c r="A86" s="47">
        <v>5</v>
      </c>
      <c r="B86" s="48" t="s">
        <v>348</v>
      </c>
      <c r="C86" s="50">
        <v>2000</v>
      </c>
    </row>
    <row r="87" spans="1:6" x14ac:dyDescent="0.25">
      <c r="A87" s="47">
        <v>6</v>
      </c>
      <c r="B87" s="48" t="s">
        <v>348</v>
      </c>
      <c r="C87" s="50">
        <v>2192.5300000000002</v>
      </c>
    </row>
    <row r="88" spans="1:6" x14ac:dyDescent="0.25">
      <c r="A88" s="47">
        <v>7</v>
      </c>
      <c r="B88" s="48" t="s">
        <v>408</v>
      </c>
      <c r="C88" s="65">
        <v>2179</v>
      </c>
    </row>
    <row r="89" spans="1:6" x14ac:dyDescent="0.25">
      <c r="A89" s="47">
        <v>8</v>
      </c>
      <c r="B89" s="48" t="s">
        <v>409</v>
      </c>
      <c r="C89" s="50">
        <v>5880</v>
      </c>
    </row>
    <row r="90" spans="1:6" x14ac:dyDescent="0.25">
      <c r="A90" s="47">
        <v>9</v>
      </c>
      <c r="B90" s="48" t="s">
        <v>410</v>
      </c>
      <c r="C90" s="50">
        <v>706.38</v>
      </c>
    </row>
    <row r="91" spans="1:6" x14ac:dyDescent="0.25">
      <c r="A91" s="47">
        <v>10</v>
      </c>
      <c r="B91" s="48" t="s">
        <v>411</v>
      </c>
      <c r="C91" s="50">
        <v>914</v>
      </c>
    </row>
    <row r="92" spans="1:6" x14ac:dyDescent="0.25">
      <c r="A92" s="105" t="s">
        <v>20</v>
      </c>
      <c r="B92" s="106"/>
      <c r="C92" s="107"/>
    </row>
    <row r="93" spans="1:6" x14ac:dyDescent="0.25">
      <c r="A93" s="47">
        <v>1</v>
      </c>
      <c r="B93" s="48" t="s">
        <v>412</v>
      </c>
      <c r="C93" s="50">
        <v>8921.9500000000007</v>
      </c>
    </row>
    <row r="94" spans="1:6" x14ac:dyDescent="0.25">
      <c r="A94" s="47">
        <v>2</v>
      </c>
      <c r="B94" s="48" t="s">
        <v>376</v>
      </c>
      <c r="C94" s="50">
        <v>3995.5</v>
      </c>
    </row>
    <row r="95" spans="1:6" x14ac:dyDescent="0.25">
      <c r="A95" s="47">
        <v>3</v>
      </c>
      <c r="B95" s="48" t="s">
        <v>378</v>
      </c>
      <c r="C95" s="50">
        <v>2264.23</v>
      </c>
    </row>
    <row r="96" spans="1:6" x14ac:dyDescent="0.25">
      <c r="A96" s="47">
        <v>4</v>
      </c>
      <c r="B96" s="48" t="s">
        <v>413</v>
      </c>
      <c r="C96" s="50">
        <v>4145</v>
      </c>
    </row>
    <row r="97" spans="1:3" x14ac:dyDescent="0.25">
      <c r="A97" s="47">
        <v>5</v>
      </c>
      <c r="B97" s="48" t="s">
        <v>378</v>
      </c>
      <c r="C97" s="50">
        <v>600</v>
      </c>
    </row>
    <row r="98" spans="1:3" x14ac:dyDescent="0.25">
      <c r="A98" s="47">
        <v>6</v>
      </c>
      <c r="B98" s="48" t="s">
        <v>414</v>
      </c>
      <c r="C98" s="50">
        <v>849.99</v>
      </c>
    </row>
    <row r="99" spans="1:3" x14ac:dyDescent="0.25">
      <c r="A99" s="47">
        <v>7</v>
      </c>
      <c r="B99" s="48" t="s">
        <v>415</v>
      </c>
      <c r="C99" s="50">
        <v>600</v>
      </c>
    </row>
    <row r="100" spans="1:3" x14ac:dyDescent="0.25">
      <c r="A100" s="105" t="s">
        <v>21</v>
      </c>
      <c r="B100" s="106"/>
      <c r="C100" s="107"/>
    </row>
    <row r="101" spans="1:3" x14ac:dyDescent="0.25">
      <c r="A101" s="47">
        <v>1</v>
      </c>
      <c r="B101" s="48" t="s">
        <v>382</v>
      </c>
      <c r="C101" s="50">
        <v>7790</v>
      </c>
    </row>
    <row r="102" spans="1:3" x14ac:dyDescent="0.25">
      <c r="A102" s="47">
        <v>2</v>
      </c>
      <c r="B102" s="48" t="s">
        <v>383</v>
      </c>
      <c r="C102" s="50">
        <v>3652</v>
      </c>
    </row>
    <row r="103" spans="1:3" x14ac:dyDescent="0.25">
      <c r="A103" s="47">
        <v>3</v>
      </c>
      <c r="B103" s="48" t="s">
        <v>384</v>
      </c>
      <c r="C103" s="50">
        <v>3010</v>
      </c>
    </row>
    <row r="104" spans="1:3" x14ac:dyDescent="0.25">
      <c r="A104" s="47">
        <v>4</v>
      </c>
      <c r="B104" s="48" t="s">
        <v>385</v>
      </c>
      <c r="C104" s="50">
        <v>1404</v>
      </c>
    </row>
    <row r="105" spans="1:3" x14ac:dyDescent="0.25">
      <c r="A105" s="47">
        <v>5</v>
      </c>
      <c r="B105" s="48" t="s">
        <v>386</v>
      </c>
      <c r="C105" s="50">
        <v>2275</v>
      </c>
    </row>
    <row r="106" spans="1:3" x14ac:dyDescent="0.25">
      <c r="A106" s="47">
        <v>6</v>
      </c>
      <c r="B106" s="48" t="s">
        <v>341</v>
      </c>
      <c r="C106" s="50">
        <v>649</v>
      </c>
    </row>
    <row r="107" spans="1:3" x14ac:dyDescent="0.25">
      <c r="A107" s="47">
        <v>7</v>
      </c>
      <c r="B107" s="48" t="s">
        <v>387</v>
      </c>
      <c r="C107" s="50">
        <v>3400</v>
      </c>
    </row>
    <row r="108" spans="1:3" x14ac:dyDescent="0.25">
      <c r="A108" s="47">
        <v>8</v>
      </c>
      <c r="B108" s="48" t="s">
        <v>388</v>
      </c>
      <c r="C108" s="65">
        <v>38896</v>
      </c>
    </row>
    <row r="109" spans="1:3" x14ac:dyDescent="0.25">
      <c r="A109" s="47">
        <v>9</v>
      </c>
      <c r="B109" s="48" t="s">
        <v>389</v>
      </c>
      <c r="C109" s="65">
        <v>2288</v>
      </c>
    </row>
    <row r="110" spans="1:3" x14ac:dyDescent="0.25">
      <c r="A110" s="47">
        <v>10</v>
      </c>
      <c r="B110" s="48" t="s">
        <v>341</v>
      </c>
      <c r="C110" s="65">
        <v>1221.99</v>
      </c>
    </row>
    <row r="111" spans="1:3" x14ac:dyDescent="0.25">
      <c r="A111" s="47">
        <v>11</v>
      </c>
      <c r="B111" s="48" t="s">
        <v>390</v>
      </c>
      <c r="C111" s="65">
        <v>2890.5</v>
      </c>
    </row>
    <row r="112" spans="1:3" x14ac:dyDescent="0.25">
      <c r="A112" s="47">
        <v>12</v>
      </c>
      <c r="B112" s="48" t="s">
        <v>390</v>
      </c>
      <c r="C112" s="65">
        <v>1107</v>
      </c>
    </row>
    <row r="113" spans="1:3" x14ac:dyDescent="0.25">
      <c r="A113" s="47">
        <v>13</v>
      </c>
      <c r="B113" s="48" t="s">
        <v>391</v>
      </c>
      <c r="C113" s="65">
        <v>1328.4</v>
      </c>
    </row>
    <row r="114" spans="1:3" x14ac:dyDescent="0.25">
      <c r="A114" s="47">
        <v>14</v>
      </c>
      <c r="B114" s="48" t="s">
        <v>392</v>
      </c>
      <c r="C114" s="65">
        <v>2656.8</v>
      </c>
    </row>
    <row r="115" spans="1:3" x14ac:dyDescent="0.25">
      <c r="A115" s="47">
        <v>15</v>
      </c>
      <c r="B115" s="48" t="s">
        <v>354</v>
      </c>
      <c r="C115" s="65">
        <v>1062.72</v>
      </c>
    </row>
    <row r="116" spans="1:3" x14ac:dyDescent="0.25">
      <c r="A116" s="47">
        <v>16</v>
      </c>
      <c r="B116" s="48" t="s">
        <v>393</v>
      </c>
      <c r="C116" s="65">
        <v>5705.94</v>
      </c>
    </row>
    <row r="117" spans="1:3" x14ac:dyDescent="0.25">
      <c r="A117" s="47">
        <v>17</v>
      </c>
      <c r="B117" s="48" t="s">
        <v>394</v>
      </c>
      <c r="C117" s="65">
        <v>1129</v>
      </c>
    </row>
    <row r="118" spans="1:3" x14ac:dyDescent="0.25">
      <c r="A118" s="47">
        <v>18</v>
      </c>
      <c r="B118" s="48" t="s">
        <v>395</v>
      </c>
      <c r="C118" s="65">
        <v>1899</v>
      </c>
    </row>
    <row r="119" spans="1:3" x14ac:dyDescent="0.25">
      <c r="A119" s="47">
        <v>19</v>
      </c>
      <c r="B119" s="48" t="s">
        <v>396</v>
      </c>
      <c r="C119" s="65">
        <v>2969</v>
      </c>
    </row>
    <row r="120" spans="1:3" x14ac:dyDescent="0.25">
      <c r="A120" s="47">
        <v>20</v>
      </c>
      <c r="B120" s="48" t="s">
        <v>397</v>
      </c>
      <c r="C120" s="65">
        <v>1962.09</v>
      </c>
    </row>
    <row r="121" spans="1:3" x14ac:dyDescent="0.25">
      <c r="A121" s="47">
        <v>21</v>
      </c>
      <c r="B121" s="48" t="s">
        <v>398</v>
      </c>
      <c r="C121" s="65">
        <v>1800</v>
      </c>
    </row>
    <row r="122" spans="1:3" x14ac:dyDescent="0.25">
      <c r="A122" s="47">
        <v>22</v>
      </c>
      <c r="B122" s="48" t="s">
        <v>399</v>
      </c>
      <c r="C122" s="65">
        <v>1474.99</v>
      </c>
    </row>
    <row r="123" spans="1:3" x14ac:dyDescent="0.25">
      <c r="A123" s="47">
        <v>23</v>
      </c>
      <c r="B123" s="48" t="s">
        <v>399</v>
      </c>
      <c r="C123" s="65">
        <v>1499</v>
      </c>
    </row>
    <row r="124" spans="1:3" x14ac:dyDescent="0.25">
      <c r="A124" s="47">
        <v>24</v>
      </c>
      <c r="B124" s="48" t="s">
        <v>400</v>
      </c>
      <c r="C124" s="65">
        <v>1299</v>
      </c>
    </row>
    <row r="125" spans="1:3" x14ac:dyDescent="0.25">
      <c r="A125" s="47">
        <v>25</v>
      </c>
      <c r="B125" s="48" t="s">
        <v>401</v>
      </c>
      <c r="C125" s="65">
        <v>6120</v>
      </c>
    </row>
    <row r="126" spans="1:3" x14ac:dyDescent="0.25">
      <c r="A126" s="47">
        <v>26</v>
      </c>
      <c r="B126" s="48" t="s">
        <v>401</v>
      </c>
      <c r="C126" s="65">
        <v>1400</v>
      </c>
    </row>
    <row r="127" spans="1:3" x14ac:dyDescent="0.25">
      <c r="A127" s="47">
        <v>27</v>
      </c>
      <c r="B127" s="48" t="s">
        <v>400</v>
      </c>
      <c r="C127" s="65">
        <v>1400</v>
      </c>
    </row>
    <row r="128" spans="1:3" ht="18" customHeight="1" x14ac:dyDescent="0.25">
      <c r="A128" s="105" t="s">
        <v>321</v>
      </c>
      <c r="B128" s="106"/>
      <c r="C128" s="107"/>
    </row>
    <row r="129" spans="1:3" s="58" customFormat="1" x14ac:dyDescent="0.25">
      <c r="A129" s="61">
        <v>1</v>
      </c>
      <c r="B129" s="69" t="s">
        <v>348</v>
      </c>
      <c r="C129" s="70">
        <v>3000</v>
      </c>
    </row>
    <row r="130" spans="1:3" s="58" customFormat="1" x14ac:dyDescent="0.25">
      <c r="A130" s="61">
        <v>2</v>
      </c>
      <c r="B130" s="69" t="s">
        <v>348</v>
      </c>
      <c r="C130" s="70">
        <v>2150</v>
      </c>
    </row>
    <row r="131" spans="1:3" s="58" customFormat="1" x14ac:dyDescent="0.25">
      <c r="A131" s="61">
        <v>3</v>
      </c>
      <c r="B131" s="69" t="s">
        <v>348</v>
      </c>
      <c r="C131" s="70">
        <v>900</v>
      </c>
    </row>
    <row r="132" spans="1:3" s="58" customFormat="1" x14ac:dyDescent="0.25">
      <c r="A132" s="61">
        <v>4</v>
      </c>
      <c r="B132" s="69" t="s">
        <v>349</v>
      </c>
      <c r="C132" s="70">
        <v>900</v>
      </c>
    </row>
    <row r="133" spans="1:3" s="58" customFormat="1" x14ac:dyDescent="0.25">
      <c r="A133" s="61">
        <v>5</v>
      </c>
      <c r="B133" s="69" t="s">
        <v>350</v>
      </c>
      <c r="C133" s="70">
        <v>26250</v>
      </c>
    </row>
    <row r="134" spans="1:3" s="58" customFormat="1" x14ac:dyDescent="0.25">
      <c r="A134" s="61">
        <v>6</v>
      </c>
      <c r="B134" s="69" t="s">
        <v>351</v>
      </c>
      <c r="C134" s="70">
        <v>6250</v>
      </c>
    </row>
    <row r="135" spans="1:3" s="58" customFormat="1" x14ac:dyDescent="0.25">
      <c r="A135" s="61">
        <v>7</v>
      </c>
      <c r="B135" s="69" t="s">
        <v>352</v>
      </c>
      <c r="C135" s="70">
        <v>6185.4</v>
      </c>
    </row>
    <row r="136" spans="1:3" s="58" customFormat="1" x14ac:dyDescent="0.25">
      <c r="A136" s="61">
        <v>8</v>
      </c>
      <c r="B136" s="69" t="s">
        <v>353</v>
      </c>
      <c r="C136" s="70">
        <v>2210.31</v>
      </c>
    </row>
    <row r="137" spans="1:3" s="58" customFormat="1" x14ac:dyDescent="0.25">
      <c r="A137" s="61">
        <v>9</v>
      </c>
      <c r="B137" s="69" t="s">
        <v>354</v>
      </c>
      <c r="C137" s="70">
        <v>982.77</v>
      </c>
    </row>
    <row r="138" spans="1:3" s="58" customFormat="1" x14ac:dyDescent="0.25">
      <c r="A138" s="61">
        <v>10</v>
      </c>
      <c r="B138" s="69" t="s">
        <v>354</v>
      </c>
      <c r="C138" s="70">
        <v>400</v>
      </c>
    </row>
    <row r="139" spans="1:3" s="58" customFormat="1" x14ac:dyDescent="0.25">
      <c r="A139" s="61">
        <v>11</v>
      </c>
      <c r="B139" s="69" t="s">
        <v>355</v>
      </c>
      <c r="C139" s="70">
        <v>1615</v>
      </c>
    </row>
    <row r="140" spans="1:3" s="58" customFormat="1" x14ac:dyDescent="0.25">
      <c r="A140" s="61">
        <v>12</v>
      </c>
      <c r="B140" s="69" t="s">
        <v>356</v>
      </c>
      <c r="C140" s="70">
        <v>3100</v>
      </c>
    </row>
    <row r="141" spans="1:3" s="58" customFormat="1" x14ac:dyDescent="0.25">
      <c r="A141" s="61">
        <v>13</v>
      </c>
      <c r="B141" s="69" t="s">
        <v>357</v>
      </c>
      <c r="C141" s="70">
        <v>2000</v>
      </c>
    </row>
    <row r="142" spans="1:3" s="58" customFormat="1" x14ac:dyDescent="0.25">
      <c r="A142" s="61">
        <v>14</v>
      </c>
      <c r="B142" s="69" t="s">
        <v>358</v>
      </c>
      <c r="C142" s="70">
        <v>1950.03</v>
      </c>
    </row>
    <row r="143" spans="1:3" s="58" customFormat="1" x14ac:dyDescent="0.25">
      <c r="A143" s="61">
        <v>15</v>
      </c>
      <c r="B143" s="69" t="s">
        <v>359</v>
      </c>
      <c r="C143" s="70">
        <v>1300.02</v>
      </c>
    </row>
    <row r="144" spans="1:3" s="58" customFormat="1" x14ac:dyDescent="0.25">
      <c r="A144" s="61">
        <v>16</v>
      </c>
      <c r="B144" s="69" t="s">
        <v>361</v>
      </c>
      <c r="C144" s="70">
        <v>1299</v>
      </c>
    </row>
    <row r="145" spans="1:6" s="58" customFormat="1" x14ac:dyDescent="0.25">
      <c r="A145" s="61">
        <v>17</v>
      </c>
      <c r="B145" s="69" t="s">
        <v>362</v>
      </c>
      <c r="C145" s="70">
        <v>2999.99</v>
      </c>
    </row>
    <row r="146" spans="1:6" s="58" customFormat="1" x14ac:dyDescent="0.25">
      <c r="A146" s="61">
        <v>18</v>
      </c>
      <c r="B146" s="69" t="s">
        <v>363</v>
      </c>
      <c r="C146" s="70">
        <v>8125</v>
      </c>
    </row>
    <row r="147" spans="1:6" s="58" customFormat="1" x14ac:dyDescent="0.25">
      <c r="A147" s="61">
        <v>19</v>
      </c>
      <c r="B147" s="69" t="s">
        <v>360</v>
      </c>
      <c r="C147" s="70">
        <v>1500</v>
      </c>
    </row>
    <row r="148" spans="1:6" s="58" customFormat="1" x14ac:dyDescent="0.25">
      <c r="A148" s="61">
        <v>20</v>
      </c>
      <c r="B148" s="69" t="s">
        <v>362</v>
      </c>
      <c r="C148" s="70">
        <v>1799.99</v>
      </c>
    </row>
    <row r="149" spans="1:6" x14ac:dyDescent="0.25">
      <c r="A149" s="111" t="s">
        <v>22</v>
      </c>
      <c r="B149" s="109"/>
      <c r="C149" s="110"/>
    </row>
    <row r="150" spans="1:6" x14ac:dyDescent="0.25">
      <c r="A150" s="73">
        <v>1</v>
      </c>
      <c r="B150" s="72" t="s">
        <v>364</v>
      </c>
      <c r="C150" s="74">
        <v>1744</v>
      </c>
    </row>
    <row r="151" spans="1:6" x14ac:dyDescent="0.25">
      <c r="A151" s="73">
        <v>2</v>
      </c>
      <c r="B151" s="72" t="s">
        <v>364</v>
      </c>
      <c r="C151" s="74">
        <v>955</v>
      </c>
      <c r="F151" s="100"/>
    </row>
    <row r="152" spans="1:6" x14ac:dyDescent="0.25">
      <c r="A152" s="73">
        <v>3</v>
      </c>
      <c r="B152" s="72" t="s">
        <v>348</v>
      </c>
      <c r="C152" s="74">
        <v>3308</v>
      </c>
    </row>
    <row r="153" spans="1:6" x14ac:dyDescent="0.25">
      <c r="A153" s="73">
        <v>4</v>
      </c>
      <c r="B153" s="72" t="s">
        <v>365</v>
      </c>
      <c r="C153" s="74">
        <v>1099</v>
      </c>
    </row>
    <row r="154" spans="1:6" x14ac:dyDescent="0.25">
      <c r="A154" s="73">
        <v>5</v>
      </c>
      <c r="B154" s="72" t="s">
        <v>366</v>
      </c>
      <c r="C154" s="74">
        <v>15528</v>
      </c>
    </row>
    <row r="155" spans="1:6" x14ac:dyDescent="0.25">
      <c r="A155" s="73">
        <v>6</v>
      </c>
      <c r="B155" s="72" t="s">
        <v>369</v>
      </c>
      <c r="C155" s="75">
        <v>910</v>
      </c>
    </row>
    <row r="156" spans="1:6" x14ac:dyDescent="0.25">
      <c r="A156" s="73">
        <v>7</v>
      </c>
      <c r="B156" s="72" t="s">
        <v>370</v>
      </c>
      <c r="C156" s="75">
        <v>2419</v>
      </c>
    </row>
    <row r="157" spans="1:6" x14ac:dyDescent="0.25">
      <c r="A157" s="73">
        <v>8</v>
      </c>
      <c r="B157" s="72" t="s">
        <v>367</v>
      </c>
      <c r="C157" s="75">
        <v>3431.7</v>
      </c>
    </row>
    <row r="158" spans="1:6" x14ac:dyDescent="0.25">
      <c r="A158" s="73">
        <v>9</v>
      </c>
      <c r="B158" s="72" t="s">
        <v>371</v>
      </c>
      <c r="C158" s="75">
        <v>19004.73</v>
      </c>
    </row>
    <row r="159" spans="1:6" x14ac:dyDescent="0.25">
      <c r="A159" s="73">
        <v>10</v>
      </c>
      <c r="B159" s="72" t="s">
        <v>372</v>
      </c>
      <c r="C159" s="75">
        <v>2499</v>
      </c>
    </row>
    <row r="160" spans="1:6" x14ac:dyDescent="0.25">
      <c r="A160" s="73">
        <v>11</v>
      </c>
      <c r="B160" s="72" t="s">
        <v>372</v>
      </c>
      <c r="C160" s="75">
        <v>2499</v>
      </c>
    </row>
    <row r="161" spans="1:6" x14ac:dyDescent="0.25">
      <c r="A161" s="73">
        <v>12</v>
      </c>
      <c r="B161" s="72" t="s">
        <v>372</v>
      </c>
      <c r="C161" s="75">
        <v>3199</v>
      </c>
    </row>
    <row r="162" spans="1:6" x14ac:dyDescent="0.25">
      <c r="A162" s="73">
        <v>13</v>
      </c>
      <c r="B162" s="72" t="s">
        <v>373</v>
      </c>
      <c r="C162" s="75">
        <v>99.9</v>
      </c>
    </row>
    <row r="163" spans="1:6" x14ac:dyDescent="0.25">
      <c r="A163" s="73">
        <v>14</v>
      </c>
      <c r="B163" s="72" t="s">
        <v>374</v>
      </c>
      <c r="C163" s="75">
        <v>1889</v>
      </c>
    </row>
    <row r="164" spans="1:6" x14ac:dyDescent="0.25">
      <c r="A164" s="73">
        <v>15</v>
      </c>
      <c r="B164" s="72" t="s">
        <v>375</v>
      </c>
      <c r="C164" s="75">
        <v>5358</v>
      </c>
    </row>
    <row r="165" spans="1:6" x14ac:dyDescent="0.25">
      <c r="A165" s="108" t="s">
        <v>23</v>
      </c>
      <c r="B165" s="109"/>
      <c r="C165" s="110"/>
    </row>
    <row r="166" spans="1:6" x14ac:dyDescent="0.25">
      <c r="A166" s="47">
        <v>1</v>
      </c>
      <c r="B166" s="48" t="s">
        <v>348</v>
      </c>
      <c r="C166" s="126">
        <v>1558</v>
      </c>
      <c r="F166" s="60"/>
    </row>
    <row r="167" spans="1:6" x14ac:dyDescent="0.25">
      <c r="A167" s="47">
        <v>2</v>
      </c>
      <c r="B167" s="59" t="s">
        <v>364</v>
      </c>
      <c r="C167" s="76">
        <v>1660</v>
      </c>
    </row>
    <row r="168" spans="1:6" x14ac:dyDescent="0.25">
      <c r="A168" s="47">
        <v>3</v>
      </c>
      <c r="B168" s="59" t="s">
        <v>364</v>
      </c>
      <c r="C168" s="76">
        <v>1383</v>
      </c>
    </row>
    <row r="169" spans="1:6" x14ac:dyDescent="0.25">
      <c r="A169" s="47">
        <v>4</v>
      </c>
      <c r="B169" s="48" t="s">
        <v>348</v>
      </c>
      <c r="C169" s="76">
        <v>2044</v>
      </c>
    </row>
    <row r="170" spans="1:6" x14ac:dyDescent="0.25">
      <c r="A170" s="47">
        <v>5</v>
      </c>
      <c r="B170" s="48" t="s">
        <v>348</v>
      </c>
      <c r="C170" s="76">
        <v>1058</v>
      </c>
    </row>
    <row r="171" spans="1:6" x14ac:dyDescent="0.25">
      <c r="A171" s="47">
        <v>6</v>
      </c>
      <c r="B171" s="59" t="s">
        <v>376</v>
      </c>
      <c r="C171" s="76">
        <v>4440.8</v>
      </c>
    </row>
    <row r="172" spans="1:6" x14ac:dyDescent="0.25">
      <c r="A172" s="47">
        <v>7</v>
      </c>
      <c r="B172" s="59" t="s">
        <v>377</v>
      </c>
      <c r="C172" s="76">
        <v>8300</v>
      </c>
    </row>
    <row r="173" spans="1:6" x14ac:dyDescent="0.25">
      <c r="A173" s="47">
        <v>8</v>
      </c>
      <c r="B173" s="59" t="s">
        <v>378</v>
      </c>
      <c r="C173" s="76">
        <v>2285</v>
      </c>
    </row>
    <row r="174" spans="1:6" x14ac:dyDescent="0.25">
      <c r="A174" s="47">
        <v>9</v>
      </c>
      <c r="B174" s="59" t="s">
        <v>379</v>
      </c>
      <c r="C174" s="76">
        <v>855</v>
      </c>
    </row>
    <row r="175" spans="1:6" x14ac:dyDescent="0.25">
      <c r="A175" s="47">
        <v>10</v>
      </c>
      <c r="B175" s="59" t="s">
        <v>380</v>
      </c>
      <c r="C175" s="76">
        <v>2328</v>
      </c>
    </row>
    <row r="176" spans="1:6" x14ac:dyDescent="0.25">
      <c r="A176" s="49">
        <v>11</v>
      </c>
      <c r="B176" s="59" t="s">
        <v>381</v>
      </c>
      <c r="C176" s="76">
        <v>1865</v>
      </c>
    </row>
    <row r="179" spans="3:3" x14ac:dyDescent="0.25">
      <c r="C179" s="60"/>
    </row>
  </sheetData>
  <mergeCells count="13">
    <mergeCell ref="A149:C149"/>
    <mergeCell ref="A165:C165"/>
    <mergeCell ref="A92:C92"/>
    <mergeCell ref="A100:C100"/>
    <mergeCell ref="A128:C128"/>
    <mergeCell ref="A2:C2"/>
    <mergeCell ref="A16:C16"/>
    <mergeCell ref="A20:C20"/>
    <mergeCell ref="A81:C81"/>
    <mergeCell ref="A31:C31"/>
    <mergeCell ref="A34:C34"/>
    <mergeCell ref="A47:C47"/>
    <mergeCell ref="A57:C5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7"/>
  <sheetViews>
    <sheetView topLeftCell="A28" workbookViewId="0">
      <selection activeCell="F39" sqref="F39"/>
    </sheetView>
  </sheetViews>
  <sheetFormatPr defaultRowHeight="45.75" customHeight="1" x14ac:dyDescent="0.25"/>
  <cols>
    <col min="3" max="3" width="6.7109375" customWidth="1"/>
    <col min="4" max="4" width="22.42578125" customWidth="1"/>
    <col min="5" max="5" width="29.85546875" customWidth="1"/>
    <col min="6" max="6" width="30.28515625" customWidth="1"/>
  </cols>
  <sheetData>
    <row r="2" spans="3:6" ht="45.75" customHeight="1" thickBot="1" x14ac:dyDescent="0.3"/>
    <row r="3" spans="3:6" ht="45.75" customHeight="1" thickTop="1" thickBot="1" x14ac:dyDescent="0.3">
      <c r="C3" s="92" t="s">
        <v>0</v>
      </c>
      <c r="D3" s="93" t="s">
        <v>582</v>
      </c>
      <c r="E3" s="93" t="s">
        <v>583</v>
      </c>
      <c r="F3" s="93" t="s">
        <v>584</v>
      </c>
    </row>
    <row r="4" spans="3:6" ht="45.75" customHeight="1" thickTop="1" x14ac:dyDescent="0.25">
      <c r="C4" s="114">
        <v>1</v>
      </c>
      <c r="D4" s="117" t="s">
        <v>259</v>
      </c>
      <c r="E4" s="94" t="s">
        <v>585</v>
      </c>
      <c r="F4" s="112" t="s">
        <v>587</v>
      </c>
    </row>
    <row r="5" spans="3:6" ht="45.75" customHeight="1" thickBot="1" x14ac:dyDescent="0.3">
      <c r="C5" s="116"/>
      <c r="D5" s="119"/>
      <c r="E5" s="95" t="s">
        <v>586</v>
      </c>
      <c r="F5" s="113"/>
    </row>
    <row r="6" spans="3:6" ht="45.75" customHeight="1" thickTop="1" x14ac:dyDescent="0.25">
      <c r="C6" s="114">
        <v>2</v>
      </c>
      <c r="D6" s="117" t="s">
        <v>588</v>
      </c>
      <c r="E6" s="94" t="s">
        <v>585</v>
      </c>
      <c r="F6" s="112"/>
    </row>
    <row r="7" spans="3:6" ht="45.75" customHeight="1" thickBot="1" x14ac:dyDescent="0.3">
      <c r="C7" s="116"/>
      <c r="D7" s="119"/>
      <c r="E7" s="95" t="s">
        <v>589</v>
      </c>
      <c r="F7" s="113"/>
    </row>
    <row r="8" spans="3:6" ht="45.75" customHeight="1" thickTop="1" thickBot="1" x14ac:dyDescent="0.3">
      <c r="C8" s="96" t="s">
        <v>590</v>
      </c>
      <c r="D8" s="97" t="s">
        <v>591</v>
      </c>
      <c r="E8" s="121" t="s">
        <v>592</v>
      </c>
      <c r="F8" s="122"/>
    </row>
    <row r="9" spans="3:6" ht="45.75" customHeight="1" thickTop="1" x14ac:dyDescent="0.25">
      <c r="C9" s="114" t="s">
        <v>593</v>
      </c>
      <c r="D9" s="123" t="s">
        <v>594</v>
      </c>
      <c r="E9" s="94" t="s">
        <v>595</v>
      </c>
      <c r="F9" s="94" t="s">
        <v>597</v>
      </c>
    </row>
    <row r="10" spans="3:6" ht="45.75" customHeight="1" thickBot="1" x14ac:dyDescent="0.3">
      <c r="C10" s="116"/>
      <c r="D10" s="124"/>
      <c r="E10" s="95" t="s">
        <v>596</v>
      </c>
      <c r="F10" s="95" t="s">
        <v>598</v>
      </c>
    </row>
    <row r="11" spans="3:6" ht="45.75" customHeight="1" thickTop="1" x14ac:dyDescent="0.25">
      <c r="C11" s="114" t="s">
        <v>599</v>
      </c>
      <c r="D11" s="123" t="s">
        <v>600</v>
      </c>
      <c r="E11" s="94" t="s">
        <v>601</v>
      </c>
      <c r="F11" s="94" t="s">
        <v>604</v>
      </c>
    </row>
    <row r="12" spans="3:6" ht="45.75" customHeight="1" x14ac:dyDescent="0.25">
      <c r="C12" s="115"/>
      <c r="D12" s="125"/>
      <c r="E12" s="94" t="s">
        <v>602</v>
      </c>
      <c r="F12" s="94" t="s">
        <v>605</v>
      </c>
    </row>
    <row r="13" spans="3:6" ht="45.75" customHeight="1" thickBot="1" x14ac:dyDescent="0.3">
      <c r="C13" s="116"/>
      <c r="D13" s="124"/>
      <c r="E13" s="95" t="s">
        <v>603</v>
      </c>
      <c r="F13" s="95"/>
    </row>
    <row r="14" spans="3:6" ht="45.75" customHeight="1" thickTop="1" x14ac:dyDescent="0.25">
      <c r="C14" s="114" t="s">
        <v>606</v>
      </c>
      <c r="D14" s="117" t="s">
        <v>607</v>
      </c>
      <c r="E14" s="94" t="s">
        <v>601</v>
      </c>
      <c r="F14" s="94" t="s">
        <v>609</v>
      </c>
    </row>
    <row r="15" spans="3:6" ht="45.75" customHeight="1" thickBot="1" x14ac:dyDescent="0.3">
      <c r="C15" s="116"/>
      <c r="D15" s="119"/>
      <c r="E15" s="95" t="s">
        <v>608</v>
      </c>
      <c r="F15" s="95" t="s">
        <v>610</v>
      </c>
    </row>
    <row r="16" spans="3:6" ht="45.75" customHeight="1" thickTop="1" x14ac:dyDescent="0.25">
      <c r="C16" s="114">
        <v>7</v>
      </c>
      <c r="D16" s="117" t="s">
        <v>611</v>
      </c>
      <c r="E16" s="94" t="s">
        <v>612</v>
      </c>
      <c r="F16" s="94" t="s">
        <v>609</v>
      </c>
    </row>
    <row r="17" spans="3:6" ht="45.75" customHeight="1" x14ac:dyDescent="0.25">
      <c r="C17" s="115"/>
      <c r="D17" s="118"/>
      <c r="E17" s="94" t="s">
        <v>603</v>
      </c>
      <c r="F17" s="94" t="s">
        <v>613</v>
      </c>
    </row>
    <row r="18" spans="3:6" ht="45.75" customHeight="1" thickBot="1" x14ac:dyDescent="0.3">
      <c r="C18" s="116"/>
      <c r="D18" s="119"/>
      <c r="E18" s="98"/>
      <c r="F18" s="95" t="s">
        <v>614</v>
      </c>
    </row>
    <row r="19" spans="3:6" ht="45.75" customHeight="1" thickTop="1" x14ac:dyDescent="0.25">
      <c r="C19" s="114">
        <v>8</v>
      </c>
      <c r="D19" s="117" t="s">
        <v>615</v>
      </c>
      <c r="E19" s="112" t="s">
        <v>612</v>
      </c>
      <c r="F19" s="94" t="s">
        <v>616</v>
      </c>
    </row>
    <row r="20" spans="3:6" ht="45.75" customHeight="1" x14ac:dyDescent="0.25">
      <c r="C20" s="115"/>
      <c r="D20" s="118"/>
      <c r="E20" s="120"/>
      <c r="F20" s="94" t="s">
        <v>617</v>
      </c>
    </row>
    <row r="21" spans="3:6" ht="45.75" customHeight="1" thickBot="1" x14ac:dyDescent="0.3">
      <c r="C21" s="116"/>
      <c r="D21" s="119"/>
      <c r="E21" s="120"/>
      <c r="F21" s="94" t="s">
        <v>618</v>
      </c>
    </row>
    <row r="22" spans="3:6" ht="45.75" customHeight="1" thickTop="1" x14ac:dyDescent="0.25">
      <c r="C22" s="114" t="s">
        <v>619</v>
      </c>
      <c r="D22" s="117" t="s">
        <v>620</v>
      </c>
      <c r="E22" s="99" t="s">
        <v>621</v>
      </c>
      <c r="F22" s="99" t="s">
        <v>624</v>
      </c>
    </row>
    <row r="23" spans="3:6" ht="45.75" customHeight="1" x14ac:dyDescent="0.25">
      <c r="C23" s="115"/>
      <c r="D23" s="118"/>
      <c r="E23" s="94" t="s">
        <v>622</v>
      </c>
      <c r="F23" s="94" t="s">
        <v>625</v>
      </c>
    </row>
    <row r="24" spans="3:6" ht="45.75" customHeight="1" thickBot="1" x14ac:dyDescent="0.3">
      <c r="C24" s="116"/>
      <c r="D24" s="119"/>
      <c r="E24" s="95" t="s">
        <v>623</v>
      </c>
      <c r="F24" s="95" t="s">
        <v>626</v>
      </c>
    </row>
    <row r="25" spans="3:6" ht="45.75" customHeight="1" thickTop="1" x14ac:dyDescent="0.25">
      <c r="C25" s="114" t="s">
        <v>627</v>
      </c>
      <c r="D25" s="117" t="s">
        <v>628</v>
      </c>
      <c r="E25" s="94" t="s">
        <v>612</v>
      </c>
      <c r="F25" s="94" t="s">
        <v>631</v>
      </c>
    </row>
    <row r="26" spans="3:6" ht="45.75" customHeight="1" x14ac:dyDescent="0.25">
      <c r="C26" s="115"/>
      <c r="D26" s="118"/>
      <c r="E26" s="94" t="s">
        <v>629</v>
      </c>
      <c r="F26" s="94" t="s">
        <v>632</v>
      </c>
    </row>
    <row r="27" spans="3:6" ht="45.75" customHeight="1" x14ac:dyDescent="0.25">
      <c r="C27" s="115"/>
      <c r="D27" s="118"/>
      <c r="E27" s="94" t="s">
        <v>630</v>
      </c>
      <c r="F27" s="94" t="s">
        <v>633</v>
      </c>
    </row>
    <row r="28" spans="3:6" ht="45.75" customHeight="1" thickBot="1" x14ac:dyDescent="0.3">
      <c r="C28" s="116"/>
      <c r="D28" s="119"/>
      <c r="E28" s="98"/>
      <c r="F28" s="95" t="s">
        <v>634</v>
      </c>
    </row>
    <row r="29" spans="3:6" ht="45.75" customHeight="1" thickTop="1" x14ac:dyDescent="0.25">
      <c r="C29" s="114" t="s">
        <v>635</v>
      </c>
      <c r="D29" s="117" t="s">
        <v>636</v>
      </c>
      <c r="E29" s="94" t="s">
        <v>612</v>
      </c>
      <c r="F29" s="94" t="s">
        <v>638</v>
      </c>
    </row>
    <row r="30" spans="3:6" ht="45.75" customHeight="1" x14ac:dyDescent="0.25">
      <c r="C30" s="115"/>
      <c r="D30" s="118"/>
      <c r="E30" s="94" t="s">
        <v>629</v>
      </c>
      <c r="F30" s="94" t="s">
        <v>639</v>
      </c>
    </row>
    <row r="31" spans="3:6" ht="45.75" customHeight="1" thickBot="1" x14ac:dyDescent="0.3">
      <c r="C31" s="116"/>
      <c r="D31" s="119"/>
      <c r="E31" s="95" t="s">
        <v>637</v>
      </c>
      <c r="F31" s="95" t="s">
        <v>640</v>
      </c>
    </row>
    <row r="32" spans="3:6" ht="45.75" customHeight="1" thickTop="1" x14ac:dyDescent="0.25">
      <c r="C32" s="114">
        <v>12</v>
      </c>
      <c r="D32" s="117" t="s">
        <v>641</v>
      </c>
      <c r="E32" s="112" t="s">
        <v>595</v>
      </c>
      <c r="F32" s="94" t="s">
        <v>597</v>
      </c>
    </row>
    <row r="33" spans="3:6" ht="45.75" customHeight="1" thickBot="1" x14ac:dyDescent="0.3">
      <c r="C33" s="116"/>
      <c r="D33" s="119"/>
      <c r="E33" s="113"/>
      <c r="F33" s="95" t="s">
        <v>642</v>
      </c>
    </row>
    <row r="34" spans="3:6" ht="45.75" customHeight="1" thickTop="1" x14ac:dyDescent="0.25">
      <c r="C34" s="114">
        <v>13</v>
      </c>
      <c r="D34" s="117" t="s">
        <v>643</v>
      </c>
      <c r="E34" s="94" t="s">
        <v>601</v>
      </c>
      <c r="F34" s="112" t="s">
        <v>646</v>
      </c>
    </row>
    <row r="35" spans="3:6" ht="45.75" customHeight="1" x14ac:dyDescent="0.25">
      <c r="C35" s="115"/>
      <c r="D35" s="118"/>
      <c r="E35" s="94" t="s">
        <v>644</v>
      </c>
      <c r="F35" s="120"/>
    </row>
    <row r="36" spans="3:6" ht="45.75" customHeight="1" thickBot="1" x14ac:dyDescent="0.3">
      <c r="C36" s="116"/>
      <c r="D36" s="119"/>
      <c r="E36" s="95" t="s">
        <v>645</v>
      </c>
      <c r="F36" s="113"/>
    </row>
    <row r="37" spans="3:6" ht="45.75" customHeight="1" thickTop="1" x14ac:dyDescent="0.25"/>
  </sheetData>
  <mergeCells count="30">
    <mergeCell ref="C4:C5"/>
    <mergeCell ref="D4:D5"/>
    <mergeCell ref="F4:F5"/>
    <mergeCell ref="C6:C7"/>
    <mergeCell ref="D6:D7"/>
    <mergeCell ref="F6:F7"/>
    <mergeCell ref="C22:C24"/>
    <mergeCell ref="D22:D24"/>
    <mergeCell ref="E8:F8"/>
    <mergeCell ref="C9:C10"/>
    <mergeCell ref="D9:D10"/>
    <mergeCell ref="C11:C13"/>
    <mergeCell ref="D11:D13"/>
    <mergeCell ref="C14:C15"/>
    <mergeCell ref="D14:D15"/>
    <mergeCell ref="C16:C18"/>
    <mergeCell ref="D16:D18"/>
    <mergeCell ref="C19:C21"/>
    <mergeCell ref="D19:D21"/>
    <mergeCell ref="E19:E21"/>
    <mergeCell ref="E32:E33"/>
    <mergeCell ref="C34:C36"/>
    <mergeCell ref="D34:D36"/>
    <mergeCell ref="F34:F36"/>
    <mergeCell ref="C25:C28"/>
    <mergeCell ref="D25:D28"/>
    <mergeCell ref="C29:C31"/>
    <mergeCell ref="D29:D31"/>
    <mergeCell ref="C32:C33"/>
    <mergeCell ref="D32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Ogień</vt:lpstr>
      <vt:lpstr>Pojazdy</vt:lpstr>
      <vt:lpstr>Sprzęt elektroniczny</vt:lpstr>
      <vt:lpstr>Zabezpieczenia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KasiaM</dc:creator>
  <cp:lastModifiedBy>Inter Broker</cp:lastModifiedBy>
  <cp:lastPrinted>2012-05-22T09:25:34Z</cp:lastPrinted>
  <dcterms:created xsi:type="dcterms:W3CDTF">2012-01-13T14:07:06Z</dcterms:created>
  <dcterms:modified xsi:type="dcterms:W3CDTF">2014-05-12T07:39:37Z</dcterms:modified>
</cp:coreProperties>
</file>